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U\4111 - GPR\GPR 2020\"/>
    </mc:Choice>
  </mc:AlternateContent>
  <bookViews>
    <workbookView xWindow="0" yWindow="0" windowWidth="28800" windowHeight="12435"/>
  </bookViews>
  <sheets>
    <sheet name="część 1 - RDW CZARNKÓW" sheetId="4" r:id="rId1"/>
    <sheet name="część 2 - RDW GNIEZNO" sheetId="3" r:id="rId2"/>
    <sheet name="część 3 - RDW KOŁO" sheetId="10" r:id="rId3"/>
    <sheet name="część 4 - RDW KONIN" sheetId="6" r:id="rId4"/>
    <sheet name="część 5 - RDW KOŚCIAN" sheetId="7" r:id="rId5"/>
    <sheet name="część 6 - RDW NOWY TOMYŚL" sheetId="9" r:id="rId6"/>
    <sheet name="część 7 - RDW OSTRÓW WLKP." sheetId="8" r:id="rId7"/>
    <sheet name="część 8 - RDW SZAMOTUŁY" sheetId="5" r:id="rId8"/>
    <sheet name="część 9 - RDW ZŁOTÓW" sheetId="2" r:id="rId9"/>
    <sheet name="CAŁOŚĆ" sheetId="13" r:id="rId10"/>
  </sheets>
  <definedNames>
    <definedName name="_xlnm._FilterDatabase" localSheetId="9" hidden="1">CAŁOŚĆ!$A$8:$IP$278</definedName>
    <definedName name="_xlnm._FilterDatabase" localSheetId="0" hidden="1">'część 1 - RDW CZARNKÓW'!$A$7:$AB$49</definedName>
    <definedName name="_xlnm._FilterDatabase" localSheetId="1" hidden="1">'część 2 - RDW GNIEZNO'!$A$8:$IO$38</definedName>
    <definedName name="_xlnm._FilterDatabase" localSheetId="2" hidden="1">'część 3 - RDW KOŁO'!$A$4:$AB$37</definedName>
    <definedName name="_xlnm._FilterDatabase" localSheetId="3" hidden="1">'część 4 - RDW KONIN'!$A$4:$AB$31</definedName>
    <definedName name="_xlnm._FilterDatabase" localSheetId="4" hidden="1">'część 5 - RDW KOŚCIAN'!$A$4:$AB$55</definedName>
    <definedName name="_xlnm._FilterDatabase" localSheetId="5" hidden="1">'część 6 - RDW NOWY TOMYŚL'!$A$4:$AB$43</definedName>
    <definedName name="_xlnm._FilterDatabase" localSheetId="6" hidden="1">'część 7 - RDW OSTRÓW WLKP.'!$A$4:$AB$36</definedName>
    <definedName name="_xlnm._FilterDatabase" localSheetId="7" hidden="1">'część 8 - RDW SZAMOTUŁY'!$A$4:$AB$54</definedName>
    <definedName name="_xlnm._FilterDatabase" localSheetId="8" hidden="1">'część 9 - RDW ZŁOTÓW'!$A$4:$AB$35</definedName>
    <definedName name="_xlnm.Print_Area" localSheetId="0">'część 1 - RDW CZARNKÓW'!$A$1:$AC$49</definedName>
    <definedName name="_xlnm.Print_Area" localSheetId="2">'część 3 - RDW KOŁO'!$A$1:$AC$37</definedName>
    <definedName name="_xlnm.Print_Area" localSheetId="3">'część 4 - RDW KONIN'!$A$1:$AC$31</definedName>
    <definedName name="_xlnm.Print_Area" localSheetId="4">'część 5 - RDW KOŚCIAN'!$A$1:$AC$55</definedName>
    <definedName name="_xlnm.Print_Area" localSheetId="5">'część 6 - RDW NOWY TOMYŚL'!$A$1:$AC$43</definedName>
    <definedName name="_xlnm.Print_Area" localSheetId="7">'część 8 - RDW SZAMOTUŁY'!$A$1:$AC$54</definedName>
    <definedName name="_xlnm.Print_Area" localSheetId="8">'część 9 - RDW ZŁOTÓW'!$A$1:$AC$35</definedName>
    <definedName name="_xlnm.Print_Titles" localSheetId="9">CAŁOŚĆ!$1:$8</definedName>
  </definedNames>
  <calcPr calcId="162913"/>
</workbook>
</file>

<file path=xl/calcChain.xml><?xml version="1.0" encoding="utf-8"?>
<calcChain xmlns="http://schemas.openxmlformats.org/spreadsheetml/2006/main">
  <c r="I41" i="9" l="1"/>
  <c r="I43" i="9" s="1"/>
  <c r="I48" i="4"/>
  <c r="I278" i="13"/>
  <c r="I277" i="13"/>
  <c r="G243" i="13"/>
  <c r="G242" i="13"/>
  <c r="G241" i="13"/>
  <c r="G236" i="13"/>
  <c r="G235" i="13"/>
  <c r="G217" i="13"/>
  <c r="G215" i="13"/>
  <c r="G212" i="13"/>
  <c r="I52" i="5"/>
  <c r="I53" i="5"/>
  <c r="G41" i="5"/>
  <c r="G40" i="5"/>
  <c r="G39" i="5"/>
  <c r="G34" i="5"/>
  <c r="G33" i="5"/>
  <c r="G15" i="5"/>
  <c r="G13" i="5"/>
  <c r="G10" i="5"/>
  <c r="G179" i="13"/>
  <c r="I42" i="9"/>
  <c r="G31" i="9"/>
  <c r="G41" i="13"/>
  <c r="G34" i="13"/>
  <c r="G41" i="4"/>
  <c r="G34" i="4"/>
  <c r="I49" i="4" l="1"/>
  <c r="S210" i="13" l="1"/>
  <c r="R210" i="13"/>
  <c r="T210" i="13" s="1"/>
  <c r="G210" i="13"/>
  <c r="S15" i="13" l="1"/>
  <c r="R15" i="13"/>
  <c r="G15" i="13"/>
  <c r="S14" i="13"/>
  <c r="R14" i="13"/>
  <c r="G14" i="13"/>
  <c r="R15" i="4"/>
  <c r="S15" i="4"/>
  <c r="T15" i="4"/>
  <c r="G15" i="4"/>
  <c r="G14" i="4"/>
  <c r="R14" i="4"/>
  <c r="S14" i="4"/>
  <c r="G16" i="4"/>
  <c r="R16" i="4"/>
  <c r="S16" i="4"/>
  <c r="T15" i="13" l="1"/>
  <c r="T14" i="13"/>
  <c r="T16" i="4"/>
  <c r="T14" i="4"/>
  <c r="S186" i="13" l="1"/>
  <c r="R186" i="13"/>
  <c r="S185" i="13"/>
  <c r="R185" i="13"/>
  <c r="T31" i="8"/>
  <c r="S31" i="8"/>
  <c r="R31" i="8"/>
  <c r="G31" i="8"/>
  <c r="T185" i="13" l="1"/>
  <c r="T186" i="13"/>
  <c r="S37" i="9"/>
  <c r="T37" i="9" s="1"/>
  <c r="R37" i="9"/>
  <c r="S34" i="3" l="1"/>
  <c r="R34" i="3"/>
  <c r="T34" i="3" s="1"/>
  <c r="G34" i="3"/>
  <c r="S33" i="3"/>
  <c r="R33" i="3"/>
  <c r="G33" i="3"/>
  <c r="S32" i="3"/>
  <c r="R32" i="3"/>
  <c r="T32" i="3" s="1"/>
  <c r="G32" i="3"/>
  <c r="S69" i="13"/>
  <c r="R69" i="13"/>
  <c r="G69" i="13"/>
  <c r="T33" i="3" l="1"/>
  <c r="T69" i="13"/>
  <c r="I273" i="13"/>
  <c r="G35" i="5" l="1"/>
  <c r="R35" i="5"/>
  <c r="S35" i="5"/>
  <c r="G36" i="5"/>
  <c r="R36" i="5"/>
  <c r="S36" i="5"/>
  <c r="R15" i="8"/>
  <c r="T15" i="8" s="1"/>
  <c r="S15" i="8"/>
  <c r="G15" i="8"/>
  <c r="S111" i="13"/>
  <c r="R111" i="13"/>
  <c r="G111" i="13"/>
  <c r="R9" i="6"/>
  <c r="S9" i="6"/>
  <c r="G9" i="6"/>
  <c r="T111" i="13" l="1"/>
  <c r="T35" i="5"/>
  <c r="T36" i="5"/>
  <c r="T9" i="6"/>
  <c r="S193" i="13"/>
  <c r="R193" i="13"/>
  <c r="G193" i="13"/>
  <c r="S192" i="13"/>
  <c r="R192" i="13"/>
  <c r="G192" i="13"/>
  <c r="T192" i="13" l="1"/>
  <c r="T193" i="13"/>
  <c r="S56" i="13" l="1"/>
  <c r="R56" i="13"/>
  <c r="G56" i="13"/>
  <c r="S55" i="13"/>
  <c r="R55" i="13"/>
  <c r="G55" i="13"/>
  <c r="R20" i="3"/>
  <c r="S20" i="3"/>
  <c r="G20" i="3"/>
  <c r="T56" i="13" l="1"/>
  <c r="T20" i="3"/>
  <c r="T55" i="13"/>
  <c r="G10" i="13"/>
  <c r="G11" i="13"/>
  <c r="G12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5" i="13"/>
  <c r="G36" i="13"/>
  <c r="G37" i="13"/>
  <c r="G38" i="13"/>
  <c r="G39" i="13"/>
  <c r="G40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80" i="13"/>
  <c r="G181" i="13"/>
  <c r="G182" i="13"/>
  <c r="G183" i="13"/>
  <c r="G184" i="13"/>
  <c r="G187" i="13"/>
  <c r="G188" i="13"/>
  <c r="G189" i="13"/>
  <c r="G190" i="13"/>
  <c r="G191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1" i="13"/>
  <c r="G213" i="13"/>
  <c r="G214" i="13"/>
  <c r="G216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7" i="13"/>
  <c r="G238" i="13"/>
  <c r="G239" i="13"/>
  <c r="G240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3" i="13"/>
  <c r="G264" i="13"/>
  <c r="G265" i="13"/>
  <c r="G266" i="13"/>
  <c r="G267" i="13"/>
  <c r="G268" i="13"/>
  <c r="G269" i="13"/>
  <c r="G270" i="13"/>
  <c r="G271" i="13"/>
  <c r="G272" i="13"/>
  <c r="G9" i="13"/>
  <c r="I34" i="2" l="1"/>
  <c r="I33" i="2"/>
  <c r="I32" i="2"/>
  <c r="Q31" i="2"/>
  <c r="P31" i="2"/>
  <c r="O31" i="2"/>
  <c r="N31" i="2"/>
  <c r="I31" i="2"/>
  <c r="S30" i="2"/>
  <c r="R30" i="2"/>
  <c r="T30" i="2" s="1"/>
  <c r="G30" i="2"/>
  <c r="S29" i="2"/>
  <c r="R29" i="2"/>
  <c r="G29" i="2"/>
  <c r="S28" i="2"/>
  <c r="R28" i="2"/>
  <c r="G28" i="2"/>
  <c r="C28" i="2"/>
  <c r="S27" i="2"/>
  <c r="R27" i="2"/>
  <c r="G27" i="2"/>
  <c r="S26" i="2"/>
  <c r="R26" i="2"/>
  <c r="G26" i="2"/>
  <c r="S25" i="2"/>
  <c r="R25" i="2"/>
  <c r="G25" i="2"/>
  <c r="S24" i="2"/>
  <c r="R24" i="2"/>
  <c r="G24" i="2"/>
  <c r="S23" i="2"/>
  <c r="R23" i="2"/>
  <c r="G23" i="2"/>
  <c r="S22" i="2"/>
  <c r="R22" i="2"/>
  <c r="T22" i="2" s="1"/>
  <c r="G22" i="2"/>
  <c r="S21" i="2"/>
  <c r="R21" i="2"/>
  <c r="G21" i="2"/>
  <c r="S20" i="2"/>
  <c r="R20" i="2"/>
  <c r="E20" i="2"/>
  <c r="G20" i="2" s="1"/>
  <c r="S19" i="2"/>
  <c r="R19" i="2"/>
  <c r="G19" i="2"/>
  <c r="S18" i="2"/>
  <c r="R18" i="2"/>
  <c r="G18" i="2"/>
  <c r="S17" i="2"/>
  <c r="R17" i="2"/>
  <c r="G17" i="2"/>
  <c r="S16" i="2"/>
  <c r="R16" i="2"/>
  <c r="G16" i="2"/>
  <c r="S15" i="2"/>
  <c r="R15" i="2"/>
  <c r="G15" i="2"/>
  <c r="S14" i="2"/>
  <c r="R14" i="2"/>
  <c r="G14" i="2"/>
  <c r="S13" i="2"/>
  <c r="R13" i="2"/>
  <c r="G13" i="2"/>
  <c r="S12" i="2"/>
  <c r="T12" i="2" s="1"/>
  <c r="R12" i="2"/>
  <c r="G12" i="2"/>
  <c r="S11" i="2"/>
  <c r="R11" i="2"/>
  <c r="G11" i="2"/>
  <c r="S10" i="2"/>
  <c r="R10" i="2"/>
  <c r="G10" i="2"/>
  <c r="S9" i="2"/>
  <c r="R9" i="2"/>
  <c r="G9" i="2"/>
  <c r="I51" i="5"/>
  <c r="I50" i="5"/>
  <c r="Q49" i="5"/>
  <c r="P49" i="5"/>
  <c r="O49" i="5"/>
  <c r="N49" i="5"/>
  <c r="I49" i="5"/>
  <c r="G48" i="5"/>
  <c r="G47" i="5"/>
  <c r="S46" i="5"/>
  <c r="R46" i="5"/>
  <c r="G46" i="5"/>
  <c r="S45" i="5"/>
  <c r="R45" i="5"/>
  <c r="G44" i="5"/>
  <c r="S43" i="5"/>
  <c r="R43" i="5"/>
  <c r="G43" i="5"/>
  <c r="S42" i="5"/>
  <c r="R42" i="5"/>
  <c r="G42" i="5"/>
  <c r="S38" i="5"/>
  <c r="R38" i="5"/>
  <c r="G38" i="5"/>
  <c r="S37" i="5"/>
  <c r="R37" i="5"/>
  <c r="G37" i="5"/>
  <c r="S32" i="5"/>
  <c r="R32" i="5"/>
  <c r="G32" i="5"/>
  <c r="S31" i="5"/>
  <c r="R31" i="5"/>
  <c r="G31" i="5"/>
  <c r="S30" i="5"/>
  <c r="R30" i="5"/>
  <c r="G30" i="5"/>
  <c r="S29" i="5"/>
  <c r="R29" i="5"/>
  <c r="G29" i="5"/>
  <c r="S28" i="5"/>
  <c r="R28" i="5"/>
  <c r="G28" i="5"/>
  <c r="S27" i="5"/>
  <c r="R27" i="5"/>
  <c r="G27" i="5"/>
  <c r="S26" i="5"/>
  <c r="R26" i="5"/>
  <c r="G26" i="5"/>
  <c r="S25" i="5"/>
  <c r="R25" i="5"/>
  <c r="G25" i="5"/>
  <c r="S24" i="5"/>
  <c r="R24" i="5"/>
  <c r="G24" i="5"/>
  <c r="S23" i="5"/>
  <c r="R23" i="5"/>
  <c r="T23" i="5" s="1"/>
  <c r="G23" i="5"/>
  <c r="S22" i="5"/>
  <c r="R22" i="5"/>
  <c r="G22" i="5"/>
  <c r="S21" i="5"/>
  <c r="R21" i="5"/>
  <c r="G21" i="5"/>
  <c r="S20" i="5"/>
  <c r="R20" i="5"/>
  <c r="G20" i="5"/>
  <c r="S19" i="5"/>
  <c r="R19" i="5"/>
  <c r="T19" i="5" s="1"/>
  <c r="G19" i="5"/>
  <c r="S18" i="5"/>
  <c r="R18" i="5"/>
  <c r="G18" i="5"/>
  <c r="S17" i="5"/>
  <c r="R17" i="5"/>
  <c r="G17" i="5"/>
  <c r="S16" i="5"/>
  <c r="R16" i="5"/>
  <c r="G16" i="5"/>
  <c r="S14" i="5"/>
  <c r="R14" i="5"/>
  <c r="T14" i="5" s="1"/>
  <c r="G14" i="5"/>
  <c r="S12" i="5"/>
  <c r="R12" i="5"/>
  <c r="G12" i="5"/>
  <c r="S11" i="5"/>
  <c r="R11" i="5"/>
  <c r="G11" i="5"/>
  <c r="S9" i="5"/>
  <c r="R9" i="5"/>
  <c r="G9" i="5"/>
  <c r="I35" i="8"/>
  <c r="I34" i="8"/>
  <c r="Q33" i="8"/>
  <c r="P33" i="8"/>
  <c r="O33" i="8"/>
  <c r="N33" i="8"/>
  <c r="I33" i="8"/>
  <c r="S32" i="8"/>
  <c r="R32" i="8"/>
  <c r="G32" i="8"/>
  <c r="S30" i="8"/>
  <c r="R30" i="8"/>
  <c r="G30" i="8"/>
  <c r="S29" i="8"/>
  <c r="R29" i="8"/>
  <c r="G29" i="8"/>
  <c r="S28" i="8"/>
  <c r="R28" i="8"/>
  <c r="G28" i="8"/>
  <c r="S27" i="8"/>
  <c r="R27" i="8"/>
  <c r="G27" i="8"/>
  <c r="S26" i="8"/>
  <c r="R26" i="8"/>
  <c r="G26" i="8"/>
  <c r="S25" i="8"/>
  <c r="R25" i="8"/>
  <c r="G25" i="8"/>
  <c r="S24" i="8"/>
  <c r="R24" i="8"/>
  <c r="G24" i="8"/>
  <c r="S23" i="8"/>
  <c r="R23" i="8"/>
  <c r="G23" i="8"/>
  <c r="S22" i="8"/>
  <c r="R22" i="8"/>
  <c r="G22" i="8"/>
  <c r="S21" i="8"/>
  <c r="R21" i="8"/>
  <c r="G21" i="8"/>
  <c r="S20" i="8"/>
  <c r="R20" i="8"/>
  <c r="G20" i="8"/>
  <c r="S19" i="8"/>
  <c r="R19" i="8"/>
  <c r="G19" i="8"/>
  <c r="S18" i="8"/>
  <c r="R18" i="8"/>
  <c r="G18" i="8"/>
  <c r="S17" i="8"/>
  <c r="R17" i="8"/>
  <c r="G17" i="8"/>
  <c r="S16" i="8"/>
  <c r="R16" i="8"/>
  <c r="G16" i="8"/>
  <c r="S14" i="8"/>
  <c r="R14" i="8"/>
  <c r="G14" i="8"/>
  <c r="S13" i="8"/>
  <c r="R13" i="8"/>
  <c r="G13" i="8"/>
  <c r="S12" i="8"/>
  <c r="R12" i="8"/>
  <c r="G12" i="8"/>
  <c r="S11" i="8"/>
  <c r="R11" i="8"/>
  <c r="G11" i="8"/>
  <c r="S10" i="8"/>
  <c r="R10" i="8"/>
  <c r="G10" i="8"/>
  <c r="S9" i="8"/>
  <c r="R9" i="8"/>
  <c r="G9" i="8"/>
  <c r="I40" i="9"/>
  <c r="Q39" i="9"/>
  <c r="P39" i="9"/>
  <c r="O39" i="9"/>
  <c r="N39" i="9"/>
  <c r="I39" i="9"/>
  <c r="S38" i="9"/>
  <c r="R38" i="9"/>
  <c r="S36" i="9"/>
  <c r="R36" i="9"/>
  <c r="G36" i="9"/>
  <c r="S35" i="9"/>
  <c r="R35" i="9"/>
  <c r="G35" i="9"/>
  <c r="S34" i="9"/>
  <c r="R34" i="9"/>
  <c r="G34" i="9"/>
  <c r="S33" i="9"/>
  <c r="R33" i="9"/>
  <c r="G33" i="9"/>
  <c r="S32" i="9"/>
  <c r="R32" i="9"/>
  <c r="G32" i="9"/>
  <c r="S30" i="9"/>
  <c r="R30" i="9"/>
  <c r="G30" i="9"/>
  <c r="S29" i="9"/>
  <c r="R29" i="9"/>
  <c r="G29" i="9"/>
  <c r="S28" i="9"/>
  <c r="R28" i="9"/>
  <c r="G28" i="9"/>
  <c r="S27" i="9"/>
  <c r="R27" i="9"/>
  <c r="G27" i="9"/>
  <c r="S26" i="9"/>
  <c r="R26" i="9"/>
  <c r="G26" i="9"/>
  <c r="S25" i="9"/>
  <c r="R25" i="9"/>
  <c r="G25" i="9"/>
  <c r="S24" i="9"/>
  <c r="R24" i="9"/>
  <c r="G24" i="9"/>
  <c r="S23" i="9"/>
  <c r="R23" i="9"/>
  <c r="G23" i="9"/>
  <c r="S22" i="9"/>
  <c r="R22" i="9"/>
  <c r="G22" i="9"/>
  <c r="S21" i="9"/>
  <c r="R21" i="9"/>
  <c r="G21" i="9"/>
  <c r="S20" i="9"/>
  <c r="R20" i="9"/>
  <c r="G20" i="9"/>
  <c r="S19" i="9"/>
  <c r="R19" i="9"/>
  <c r="G19" i="9"/>
  <c r="S18" i="9"/>
  <c r="R18" i="9"/>
  <c r="G18" i="9"/>
  <c r="S17" i="9"/>
  <c r="R17" i="9"/>
  <c r="G17" i="9"/>
  <c r="S16" i="9"/>
  <c r="R16" i="9"/>
  <c r="G16" i="9"/>
  <c r="S15" i="9"/>
  <c r="R15" i="9"/>
  <c r="G15" i="9"/>
  <c r="S14" i="9"/>
  <c r="R14" i="9"/>
  <c r="G14" i="9"/>
  <c r="S13" i="9"/>
  <c r="R13" i="9"/>
  <c r="G13" i="9"/>
  <c r="R12" i="9"/>
  <c r="T12" i="9" s="1"/>
  <c r="G12" i="9"/>
  <c r="S11" i="9"/>
  <c r="R11" i="9"/>
  <c r="G11" i="9"/>
  <c r="S10" i="9"/>
  <c r="R10" i="9"/>
  <c r="G10" i="9"/>
  <c r="S9" i="9"/>
  <c r="R9" i="9"/>
  <c r="G9" i="9"/>
  <c r="I54" i="7"/>
  <c r="I53" i="7"/>
  <c r="Q52" i="7"/>
  <c r="P52" i="7"/>
  <c r="O52" i="7"/>
  <c r="N52" i="7"/>
  <c r="I52" i="7"/>
  <c r="S51" i="7"/>
  <c r="R51" i="7"/>
  <c r="G51" i="7"/>
  <c r="S50" i="7"/>
  <c r="R50" i="7"/>
  <c r="G50" i="7"/>
  <c r="S49" i="7"/>
  <c r="R49" i="7"/>
  <c r="G49" i="7"/>
  <c r="S48" i="7"/>
  <c r="R48" i="7"/>
  <c r="G48" i="7"/>
  <c r="S47" i="7"/>
  <c r="R47" i="7"/>
  <c r="G47" i="7"/>
  <c r="S46" i="7"/>
  <c r="R46" i="7"/>
  <c r="G46" i="7"/>
  <c r="S45" i="7"/>
  <c r="R45" i="7"/>
  <c r="G45" i="7"/>
  <c r="S44" i="7"/>
  <c r="R44" i="7"/>
  <c r="G44" i="7"/>
  <c r="S43" i="7"/>
  <c r="R43" i="7"/>
  <c r="G43" i="7"/>
  <c r="S42" i="7"/>
  <c r="R42" i="7"/>
  <c r="G42" i="7"/>
  <c r="S41" i="7"/>
  <c r="R41" i="7"/>
  <c r="G41" i="7"/>
  <c r="S40" i="7"/>
  <c r="R40" i="7"/>
  <c r="G40" i="7"/>
  <c r="S39" i="7"/>
  <c r="R39" i="7"/>
  <c r="G39" i="7"/>
  <c r="S38" i="7"/>
  <c r="R38" i="7"/>
  <c r="G38" i="7"/>
  <c r="S37" i="7"/>
  <c r="R37" i="7"/>
  <c r="G37" i="7"/>
  <c r="S36" i="7"/>
  <c r="R36" i="7"/>
  <c r="G36" i="7"/>
  <c r="S35" i="7"/>
  <c r="R35" i="7"/>
  <c r="G35" i="7"/>
  <c r="S34" i="7"/>
  <c r="R34" i="7"/>
  <c r="G34" i="7"/>
  <c r="S33" i="7"/>
  <c r="R33" i="7"/>
  <c r="G33" i="7"/>
  <c r="S32" i="7"/>
  <c r="R32" i="7"/>
  <c r="G32" i="7"/>
  <c r="S31" i="7"/>
  <c r="R31" i="7"/>
  <c r="G31" i="7"/>
  <c r="S30" i="7"/>
  <c r="R30" i="7"/>
  <c r="G30" i="7"/>
  <c r="S29" i="7"/>
  <c r="R29" i="7"/>
  <c r="G29" i="7"/>
  <c r="T28" i="7"/>
  <c r="G28" i="7"/>
  <c r="S27" i="7"/>
  <c r="R27" i="7"/>
  <c r="G27" i="7"/>
  <c r="S26" i="7"/>
  <c r="R26" i="7"/>
  <c r="G26" i="7"/>
  <c r="S25" i="7"/>
  <c r="R25" i="7"/>
  <c r="G25" i="7"/>
  <c r="S24" i="7"/>
  <c r="R24" i="7"/>
  <c r="G24" i="7"/>
  <c r="S23" i="7"/>
  <c r="R23" i="7"/>
  <c r="G23" i="7"/>
  <c r="S22" i="7"/>
  <c r="R22" i="7"/>
  <c r="G22" i="7"/>
  <c r="S21" i="7"/>
  <c r="R21" i="7"/>
  <c r="G21" i="7"/>
  <c r="S20" i="7"/>
  <c r="R20" i="7"/>
  <c r="G20" i="7"/>
  <c r="S19" i="7"/>
  <c r="R19" i="7"/>
  <c r="G19" i="7"/>
  <c r="S18" i="7"/>
  <c r="R18" i="7"/>
  <c r="G18" i="7"/>
  <c r="S17" i="7"/>
  <c r="R17" i="7"/>
  <c r="G17" i="7"/>
  <c r="S16" i="7"/>
  <c r="R16" i="7"/>
  <c r="G16" i="7"/>
  <c r="S15" i="7"/>
  <c r="R15" i="7"/>
  <c r="G15" i="7"/>
  <c r="S14" i="7"/>
  <c r="R14" i="7"/>
  <c r="G14" i="7"/>
  <c r="S13" i="7"/>
  <c r="R13" i="7"/>
  <c r="G13" i="7"/>
  <c r="S12" i="7"/>
  <c r="R12" i="7"/>
  <c r="G12" i="7"/>
  <c r="S11" i="7"/>
  <c r="R11" i="7"/>
  <c r="G11" i="7"/>
  <c r="S10" i="7"/>
  <c r="R10" i="7"/>
  <c r="G10" i="7"/>
  <c r="S9" i="7"/>
  <c r="R9" i="7"/>
  <c r="G9" i="7"/>
  <c r="I30" i="6"/>
  <c r="Q29" i="6"/>
  <c r="P29" i="6"/>
  <c r="O29" i="6"/>
  <c r="N29" i="6"/>
  <c r="I29" i="6"/>
  <c r="S28" i="6"/>
  <c r="R28" i="6"/>
  <c r="G28" i="6"/>
  <c r="S27" i="6"/>
  <c r="R27" i="6"/>
  <c r="G27" i="6"/>
  <c r="S26" i="6"/>
  <c r="R26" i="6"/>
  <c r="G26" i="6"/>
  <c r="S25" i="6"/>
  <c r="R25" i="6"/>
  <c r="G25" i="6"/>
  <c r="S24" i="6"/>
  <c r="R24" i="6"/>
  <c r="G24" i="6"/>
  <c r="S23" i="6"/>
  <c r="R23" i="6"/>
  <c r="G23" i="6"/>
  <c r="S22" i="6"/>
  <c r="R22" i="6"/>
  <c r="S21" i="6"/>
  <c r="R21" i="6"/>
  <c r="S20" i="6"/>
  <c r="R20" i="6"/>
  <c r="S19" i="6"/>
  <c r="R19" i="6"/>
  <c r="G19" i="6"/>
  <c r="S18" i="6"/>
  <c r="R18" i="6"/>
  <c r="G18" i="6"/>
  <c r="S17" i="6"/>
  <c r="R17" i="6"/>
  <c r="G17" i="6"/>
  <c r="S16" i="6"/>
  <c r="R16" i="6"/>
  <c r="G16" i="6"/>
  <c r="S15" i="6"/>
  <c r="R15" i="6"/>
  <c r="G15" i="6"/>
  <c r="S14" i="6"/>
  <c r="R14" i="6"/>
  <c r="S13" i="6"/>
  <c r="R13" i="6"/>
  <c r="G13" i="6"/>
  <c r="S12" i="6"/>
  <c r="R12" i="6"/>
  <c r="G12" i="6"/>
  <c r="S11" i="6"/>
  <c r="R11" i="6"/>
  <c r="G11" i="6"/>
  <c r="S10" i="6"/>
  <c r="R10" i="6"/>
  <c r="G10" i="6"/>
  <c r="I36" i="10"/>
  <c r="I35" i="10"/>
  <c r="I34" i="10"/>
  <c r="Q33" i="10"/>
  <c r="P33" i="10"/>
  <c r="O33" i="10"/>
  <c r="N33" i="10"/>
  <c r="I33" i="10"/>
  <c r="S32" i="10"/>
  <c r="R32" i="10"/>
  <c r="G32" i="10"/>
  <c r="S31" i="10"/>
  <c r="R31" i="10"/>
  <c r="G31" i="10"/>
  <c r="S30" i="10"/>
  <c r="R30" i="10"/>
  <c r="G30" i="10"/>
  <c r="S29" i="10"/>
  <c r="R29" i="10"/>
  <c r="G29" i="10"/>
  <c r="S28" i="10"/>
  <c r="R28" i="10"/>
  <c r="G28" i="10"/>
  <c r="S27" i="10"/>
  <c r="R27" i="10"/>
  <c r="G27" i="10"/>
  <c r="S26" i="10"/>
  <c r="R26" i="10"/>
  <c r="G26" i="10"/>
  <c r="S25" i="10"/>
  <c r="R25" i="10"/>
  <c r="G25" i="10"/>
  <c r="S24" i="10"/>
  <c r="R24" i="10"/>
  <c r="G24" i="10"/>
  <c r="S23" i="10"/>
  <c r="R23" i="10"/>
  <c r="G23" i="10"/>
  <c r="S22" i="10"/>
  <c r="R22" i="10"/>
  <c r="T22" i="10" s="1"/>
  <c r="G22" i="10"/>
  <c r="S21" i="10"/>
  <c r="R21" i="10"/>
  <c r="G21" i="10"/>
  <c r="S20" i="10"/>
  <c r="R20" i="10"/>
  <c r="G20" i="10"/>
  <c r="S19" i="10"/>
  <c r="R19" i="10"/>
  <c r="G19" i="10"/>
  <c r="S18" i="10"/>
  <c r="R18" i="10"/>
  <c r="T18" i="10" s="1"/>
  <c r="G18" i="10"/>
  <c r="S17" i="10"/>
  <c r="R17" i="10"/>
  <c r="G17" i="10"/>
  <c r="S16" i="10"/>
  <c r="R16" i="10"/>
  <c r="G16" i="10"/>
  <c r="S15" i="10"/>
  <c r="R15" i="10"/>
  <c r="G15" i="10"/>
  <c r="S14" i="10"/>
  <c r="R14" i="10"/>
  <c r="T14" i="10" s="1"/>
  <c r="G14" i="10"/>
  <c r="S13" i="10"/>
  <c r="R13" i="10"/>
  <c r="G13" i="10"/>
  <c r="S12" i="10"/>
  <c r="R12" i="10"/>
  <c r="G12" i="10"/>
  <c r="S11" i="10"/>
  <c r="R11" i="10"/>
  <c r="G11" i="10"/>
  <c r="S10" i="10"/>
  <c r="R10" i="10"/>
  <c r="T10" i="10" s="1"/>
  <c r="G10" i="10"/>
  <c r="S9" i="10"/>
  <c r="R9" i="10"/>
  <c r="G9" i="10"/>
  <c r="I37" i="3"/>
  <c r="I36" i="3"/>
  <c r="Q35" i="3"/>
  <c r="P35" i="3"/>
  <c r="O35" i="3"/>
  <c r="N35" i="3"/>
  <c r="I35" i="3"/>
  <c r="S31" i="3"/>
  <c r="R31" i="3"/>
  <c r="S30" i="3"/>
  <c r="R30" i="3"/>
  <c r="G30" i="3"/>
  <c r="S29" i="3"/>
  <c r="R29" i="3"/>
  <c r="S28" i="3"/>
  <c r="R28" i="3"/>
  <c r="G28" i="3"/>
  <c r="S27" i="3"/>
  <c r="R27" i="3"/>
  <c r="G27" i="3"/>
  <c r="S26" i="3"/>
  <c r="R26" i="3"/>
  <c r="G26" i="3"/>
  <c r="S25" i="3"/>
  <c r="R25" i="3"/>
  <c r="G25" i="3"/>
  <c r="S24" i="3"/>
  <c r="R24" i="3"/>
  <c r="G24" i="3"/>
  <c r="S23" i="3"/>
  <c r="R23" i="3"/>
  <c r="G23" i="3"/>
  <c r="S21" i="3"/>
  <c r="R21" i="3"/>
  <c r="G21" i="3"/>
  <c r="S19" i="3"/>
  <c r="R19" i="3"/>
  <c r="G19" i="3"/>
  <c r="S18" i="3"/>
  <c r="R18" i="3"/>
  <c r="G18" i="3"/>
  <c r="S17" i="3"/>
  <c r="R17" i="3"/>
  <c r="G17" i="3"/>
  <c r="S16" i="3"/>
  <c r="R16" i="3"/>
  <c r="G16" i="3"/>
  <c r="S15" i="3"/>
  <c r="R15" i="3"/>
  <c r="G15" i="3"/>
  <c r="S14" i="3"/>
  <c r="R14" i="3"/>
  <c r="G14" i="3"/>
  <c r="S13" i="3"/>
  <c r="R13" i="3"/>
  <c r="G13" i="3"/>
  <c r="S12" i="3"/>
  <c r="R12" i="3"/>
  <c r="G12" i="3"/>
  <c r="S11" i="3"/>
  <c r="R11" i="3"/>
  <c r="G11" i="3"/>
  <c r="S10" i="3"/>
  <c r="R10" i="3"/>
  <c r="G10" i="3"/>
  <c r="S9" i="3"/>
  <c r="R9" i="3"/>
  <c r="G9" i="3"/>
  <c r="I47" i="4"/>
  <c r="I46" i="4"/>
  <c r="I45" i="4"/>
  <c r="Q44" i="4"/>
  <c r="P44" i="4"/>
  <c r="O44" i="4"/>
  <c r="N44" i="4"/>
  <c r="I44" i="4"/>
  <c r="S43" i="4"/>
  <c r="R43" i="4"/>
  <c r="G43" i="4"/>
  <c r="S42" i="4"/>
  <c r="R42" i="4"/>
  <c r="G42" i="4"/>
  <c r="S40" i="4"/>
  <c r="R40" i="4"/>
  <c r="G40" i="4"/>
  <c r="S39" i="4"/>
  <c r="R39" i="4"/>
  <c r="G39" i="4"/>
  <c r="S38" i="4"/>
  <c r="R38" i="4"/>
  <c r="G38" i="4"/>
  <c r="S37" i="4"/>
  <c r="R37" i="4"/>
  <c r="G37" i="4"/>
  <c r="S36" i="4"/>
  <c r="R36" i="4"/>
  <c r="G36" i="4"/>
  <c r="S35" i="4"/>
  <c r="R35" i="4"/>
  <c r="G35" i="4"/>
  <c r="S33" i="4"/>
  <c r="R33" i="4"/>
  <c r="G33" i="4"/>
  <c r="S32" i="4"/>
  <c r="R32" i="4"/>
  <c r="G32" i="4"/>
  <c r="S31" i="4"/>
  <c r="R31" i="4"/>
  <c r="G31" i="4"/>
  <c r="S30" i="4"/>
  <c r="R30" i="4"/>
  <c r="G30" i="4"/>
  <c r="S29" i="4"/>
  <c r="R29" i="4"/>
  <c r="G29" i="4"/>
  <c r="S28" i="4"/>
  <c r="R28" i="4"/>
  <c r="G28" i="4"/>
  <c r="S27" i="4"/>
  <c r="R27" i="4"/>
  <c r="G27" i="4"/>
  <c r="S26" i="4"/>
  <c r="R26" i="4"/>
  <c r="G26" i="4"/>
  <c r="S25" i="4"/>
  <c r="R25" i="4"/>
  <c r="G25" i="4"/>
  <c r="S24" i="4"/>
  <c r="R24" i="4"/>
  <c r="G24" i="4"/>
  <c r="S23" i="4"/>
  <c r="R23" i="4"/>
  <c r="G23" i="4"/>
  <c r="S22" i="4"/>
  <c r="R22" i="4"/>
  <c r="G22" i="4"/>
  <c r="S21" i="4"/>
  <c r="R21" i="4"/>
  <c r="G21" i="4"/>
  <c r="S20" i="4"/>
  <c r="R20" i="4"/>
  <c r="G20" i="4"/>
  <c r="S19" i="4"/>
  <c r="R19" i="4"/>
  <c r="G19" i="4"/>
  <c r="S18" i="4"/>
  <c r="R18" i="4"/>
  <c r="G18" i="4"/>
  <c r="S17" i="4"/>
  <c r="R17" i="4"/>
  <c r="G17" i="4"/>
  <c r="S13" i="4"/>
  <c r="R13" i="4"/>
  <c r="G13" i="4"/>
  <c r="S12" i="4"/>
  <c r="R12" i="4"/>
  <c r="G12" i="4"/>
  <c r="S11" i="4"/>
  <c r="R11" i="4"/>
  <c r="G11" i="4"/>
  <c r="S10" i="4"/>
  <c r="R10" i="4"/>
  <c r="G10" i="4"/>
  <c r="S9" i="4"/>
  <c r="R9" i="4"/>
  <c r="G9" i="4"/>
  <c r="T27" i="5" l="1"/>
  <c r="T16" i="2"/>
  <c r="T26" i="2"/>
  <c r="S31" i="2"/>
  <c r="T23" i="2"/>
  <c r="T27" i="2"/>
  <c r="T28" i="2"/>
  <c r="I35" i="2"/>
  <c r="T46" i="5"/>
  <c r="T12" i="8"/>
  <c r="T17" i="8"/>
  <c r="T21" i="8"/>
  <c r="T25" i="8"/>
  <c r="T29" i="8"/>
  <c r="T15" i="9"/>
  <c r="T19" i="9"/>
  <c r="T23" i="9"/>
  <c r="T27" i="9"/>
  <c r="T32" i="9"/>
  <c r="T36" i="9"/>
  <c r="T39" i="7"/>
  <c r="T36" i="7"/>
  <c r="T26" i="10"/>
  <c r="T30" i="10"/>
  <c r="I37" i="10"/>
  <c r="T12" i="10"/>
  <c r="T16" i="10"/>
  <c r="T20" i="10"/>
  <c r="T32" i="10"/>
  <c r="T31" i="3"/>
  <c r="T11" i="4"/>
  <c r="T10" i="4"/>
  <c r="T9" i="4"/>
  <c r="T20" i="4"/>
  <c r="T28" i="4"/>
  <c r="T37" i="4"/>
  <c r="T42" i="4"/>
  <c r="T24" i="4"/>
  <c r="T32" i="4"/>
  <c r="T29" i="7"/>
  <c r="T48" i="7"/>
  <c r="T31" i="7"/>
  <c r="T35" i="7"/>
  <c r="I55" i="7"/>
  <c r="T31" i="5"/>
  <c r="T9" i="5"/>
  <c r="T16" i="5"/>
  <c r="T20" i="5"/>
  <c r="T24" i="5"/>
  <c r="T28" i="5"/>
  <c r="T32" i="5"/>
  <c r="T38" i="5"/>
  <c r="I54" i="5"/>
  <c r="T11" i="5"/>
  <c r="T17" i="5"/>
  <c r="T21" i="5"/>
  <c r="T25" i="5"/>
  <c r="T29" i="5"/>
  <c r="T42" i="5"/>
  <c r="T19" i="2"/>
  <c r="T10" i="2"/>
  <c r="T14" i="2"/>
  <c r="T18" i="2"/>
  <c r="T21" i="2"/>
  <c r="T25" i="2"/>
  <c r="T11" i="2"/>
  <c r="T15" i="2"/>
  <c r="T9" i="2"/>
  <c r="T13" i="2"/>
  <c r="T17" i="2"/>
  <c r="T20" i="2"/>
  <c r="T24" i="2"/>
  <c r="T29" i="2"/>
  <c r="R31" i="2"/>
  <c r="T37" i="5"/>
  <c r="T45" i="5"/>
  <c r="T12" i="5"/>
  <c r="T18" i="5"/>
  <c r="T22" i="5"/>
  <c r="T26" i="5"/>
  <c r="T30" i="5"/>
  <c r="T43" i="5"/>
  <c r="R49" i="5"/>
  <c r="S49" i="5"/>
  <c r="T11" i="8"/>
  <c r="T16" i="8"/>
  <c r="T20" i="8"/>
  <c r="T28" i="8"/>
  <c r="T10" i="8"/>
  <c r="T14" i="8"/>
  <c r="T19" i="8"/>
  <c r="T23" i="8"/>
  <c r="T27" i="8"/>
  <c r="T32" i="8"/>
  <c r="T24" i="8"/>
  <c r="T9" i="8"/>
  <c r="T13" i="8"/>
  <c r="T18" i="8"/>
  <c r="T22" i="8"/>
  <c r="T26" i="8"/>
  <c r="T30" i="8"/>
  <c r="I36" i="8"/>
  <c r="R33" i="8"/>
  <c r="S33" i="8"/>
  <c r="T10" i="9"/>
  <c r="T34" i="9"/>
  <c r="T38" i="9"/>
  <c r="T11" i="9"/>
  <c r="T13" i="9"/>
  <c r="T17" i="9"/>
  <c r="T21" i="9"/>
  <c r="T25" i="9"/>
  <c r="T29" i="9"/>
  <c r="T9" i="9"/>
  <c r="T16" i="9"/>
  <c r="T20" i="9"/>
  <c r="T24" i="9"/>
  <c r="T28" i="9"/>
  <c r="T33" i="9"/>
  <c r="T14" i="9"/>
  <c r="T18" i="9"/>
  <c r="T22" i="9"/>
  <c r="T26" i="9"/>
  <c r="T30" i="9"/>
  <c r="T35" i="9"/>
  <c r="R39" i="9"/>
  <c r="S39" i="9"/>
  <c r="T46" i="7"/>
  <c r="T50" i="7"/>
  <c r="T11" i="7"/>
  <c r="T15" i="7"/>
  <c r="T19" i="7"/>
  <c r="T23" i="7"/>
  <c r="T27" i="7"/>
  <c r="T30" i="7"/>
  <c r="T38" i="7"/>
  <c r="T41" i="7"/>
  <c r="T32" i="7"/>
  <c r="T37" i="7"/>
  <c r="T40" i="7"/>
  <c r="T44" i="7"/>
  <c r="T34" i="7"/>
  <c r="T42" i="7"/>
  <c r="T45" i="7"/>
  <c r="T49" i="7"/>
  <c r="T10" i="7"/>
  <c r="T14" i="7"/>
  <c r="T18" i="7"/>
  <c r="T22" i="7"/>
  <c r="T33" i="7"/>
  <c r="T43" i="7"/>
  <c r="T47" i="7"/>
  <c r="T51" i="7"/>
  <c r="T26" i="7"/>
  <c r="T12" i="7"/>
  <c r="T16" i="7"/>
  <c r="T20" i="7"/>
  <c r="T24" i="7"/>
  <c r="R52" i="7"/>
  <c r="S52" i="7"/>
  <c r="T9" i="7"/>
  <c r="T13" i="7"/>
  <c r="T17" i="7"/>
  <c r="T21" i="7"/>
  <c r="T25" i="7"/>
  <c r="T16" i="6"/>
  <c r="T11" i="6"/>
  <c r="T15" i="6"/>
  <c r="T19" i="6"/>
  <c r="T21" i="6"/>
  <c r="T17" i="6"/>
  <c r="T23" i="6"/>
  <c r="T27" i="6"/>
  <c r="I31" i="6"/>
  <c r="T10" i="6"/>
  <c r="T20" i="6"/>
  <c r="T12" i="6"/>
  <c r="T14" i="6"/>
  <c r="T18" i="6"/>
  <c r="T24" i="6"/>
  <c r="T28" i="6"/>
  <c r="R29" i="6"/>
  <c r="T22" i="6"/>
  <c r="T26" i="6"/>
  <c r="S29" i="6"/>
  <c r="T13" i="6"/>
  <c r="T25" i="6"/>
  <c r="T24" i="10"/>
  <c r="T28" i="10"/>
  <c r="T11" i="10"/>
  <c r="T15" i="10"/>
  <c r="T19" i="10"/>
  <c r="T23" i="10"/>
  <c r="T27" i="10"/>
  <c r="T31" i="10"/>
  <c r="T9" i="10"/>
  <c r="T13" i="10"/>
  <c r="T17" i="10"/>
  <c r="T21" i="10"/>
  <c r="T25" i="10"/>
  <c r="T29" i="10"/>
  <c r="R33" i="10"/>
  <c r="S33" i="10"/>
  <c r="T30" i="3"/>
  <c r="T12" i="3"/>
  <c r="T16" i="3"/>
  <c r="T21" i="3"/>
  <c r="T24" i="3"/>
  <c r="T28" i="3"/>
  <c r="T29" i="3"/>
  <c r="T11" i="3"/>
  <c r="T15" i="3"/>
  <c r="T19" i="3"/>
  <c r="T23" i="3"/>
  <c r="T27" i="3"/>
  <c r="T10" i="3"/>
  <c r="T14" i="3"/>
  <c r="T18" i="3"/>
  <c r="T26" i="3"/>
  <c r="T9" i="3"/>
  <c r="T13" i="3"/>
  <c r="T17" i="3"/>
  <c r="T25" i="3"/>
  <c r="R35" i="3"/>
  <c r="S35" i="3"/>
  <c r="I38" i="3"/>
  <c r="T19" i="4"/>
  <c r="T23" i="4"/>
  <c r="T27" i="4"/>
  <c r="T31" i="4"/>
  <c r="T36" i="4"/>
  <c r="T40" i="4"/>
  <c r="T13" i="4"/>
  <c r="T18" i="4"/>
  <c r="T22" i="4"/>
  <c r="T26" i="4"/>
  <c r="T30" i="4"/>
  <c r="T35" i="4"/>
  <c r="T39" i="4"/>
  <c r="T12" i="4"/>
  <c r="T17" i="4"/>
  <c r="T21" i="4"/>
  <c r="T25" i="4"/>
  <c r="T29" i="4"/>
  <c r="T33" i="4"/>
  <c r="T38" i="4"/>
  <c r="T43" i="4"/>
  <c r="R44" i="4"/>
  <c r="S44" i="4"/>
  <c r="T31" i="2" l="1"/>
  <c r="T33" i="10"/>
  <c r="T44" i="4"/>
  <c r="T49" i="5"/>
  <c r="T33" i="8"/>
  <c r="T39" i="9"/>
  <c r="T52" i="7"/>
  <c r="T29" i="6"/>
  <c r="T35" i="3"/>
  <c r="I276" i="13"/>
  <c r="I275" i="13" l="1"/>
  <c r="I274" i="13"/>
  <c r="Q273" i="13"/>
  <c r="P273" i="13"/>
  <c r="O273" i="13"/>
  <c r="N273" i="13"/>
  <c r="S156" i="13"/>
  <c r="R156" i="13"/>
  <c r="S155" i="13"/>
  <c r="R155" i="13"/>
  <c r="S154" i="13"/>
  <c r="R154" i="13"/>
  <c r="S68" i="13"/>
  <c r="R68" i="13"/>
  <c r="S67" i="13"/>
  <c r="R67" i="13"/>
  <c r="S209" i="13"/>
  <c r="R209" i="13"/>
  <c r="S208" i="13"/>
  <c r="R208" i="13"/>
  <c r="S207" i="13"/>
  <c r="R207" i="13"/>
  <c r="S113" i="13"/>
  <c r="R113" i="13"/>
  <c r="S206" i="13"/>
  <c r="R206" i="13"/>
  <c r="S153" i="13"/>
  <c r="R153" i="13"/>
  <c r="S152" i="13"/>
  <c r="R152" i="13"/>
  <c r="S151" i="13"/>
  <c r="R151" i="13"/>
  <c r="S184" i="13"/>
  <c r="R184" i="13"/>
  <c r="S183" i="13"/>
  <c r="R183" i="13"/>
  <c r="S66" i="13"/>
  <c r="R66" i="13"/>
  <c r="S65" i="13"/>
  <c r="R65" i="13"/>
  <c r="S64" i="13"/>
  <c r="R64" i="13"/>
  <c r="S248" i="13"/>
  <c r="R248" i="13"/>
  <c r="S247" i="13"/>
  <c r="R247" i="13"/>
  <c r="S245" i="13"/>
  <c r="R245" i="13"/>
  <c r="S43" i="13"/>
  <c r="R43" i="13"/>
  <c r="S42" i="13"/>
  <c r="R42" i="13"/>
  <c r="S205" i="13"/>
  <c r="R205" i="13"/>
  <c r="S182" i="13"/>
  <c r="R182" i="13"/>
  <c r="S112" i="13"/>
  <c r="R112" i="13"/>
  <c r="S150" i="13"/>
  <c r="R150" i="13"/>
  <c r="S149" i="13"/>
  <c r="R149" i="13"/>
  <c r="S148" i="13"/>
  <c r="R148" i="13"/>
  <c r="S147" i="13"/>
  <c r="R147" i="13"/>
  <c r="S93" i="13"/>
  <c r="R93" i="13"/>
  <c r="S92" i="13"/>
  <c r="R92" i="13"/>
  <c r="S91" i="13"/>
  <c r="R91" i="13"/>
  <c r="S90" i="13"/>
  <c r="R90" i="13"/>
  <c r="S89" i="13"/>
  <c r="R89" i="13"/>
  <c r="S88" i="13"/>
  <c r="R88" i="13"/>
  <c r="S87" i="13"/>
  <c r="R87" i="13"/>
  <c r="S86" i="13"/>
  <c r="R86" i="13"/>
  <c r="S85" i="13"/>
  <c r="R85" i="13"/>
  <c r="S84" i="13"/>
  <c r="R84" i="13"/>
  <c r="S83" i="13"/>
  <c r="R83" i="13"/>
  <c r="S82" i="13"/>
  <c r="R82" i="13"/>
  <c r="S81" i="13"/>
  <c r="R81" i="13"/>
  <c r="S80" i="13"/>
  <c r="R80" i="13"/>
  <c r="S79" i="13"/>
  <c r="R79" i="13"/>
  <c r="S78" i="13"/>
  <c r="R78" i="13"/>
  <c r="S77" i="13"/>
  <c r="R77" i="13"/>
  <c r="S76" i="13"/>
  <c r="R76" i="13"/>
  <c r="S75" i="13"/>
  <c r="R75" i="13"/>
  <c r="S74" i="13"/>
  <c r="R74" i="13"/>
  <c r="S73" i="13"/>
  <c r="R73" i="13"/>
  <c r="S72" i="13"/>
  <c r="R72" i="13"/>
  <c r="S71" i="13"/>
  <c r="R71" i="13"/>
  <c r="S70" i="13"/>
  <c r="R70" i="13"/>
  <c r="S204" i="13"/>
  <c r="R204" i="13"/>
  <c r="S203" i="13"/>
  <c r="R203" i="13"/>
  <c r="S202" i="13"/>
  <c r="R202" i="13"/>
  <c r="S201" i="13"/>
  <c r="R201" i="13"/>
  <c r="S200" i="13"/>
  <c r="R200" i="13"/>
  <c r="S199" i="13"/>
  <c r="R199" i="13"/>
  <c r="S198" i="13"/>
  <c r="R198" i="13"/>
  <c r="S197" i="13"/>
  <c r="R197" i="13"/>
  <c r="S196" i="13"/>
  <c r="R196" i="13"/>
  <c r="S195" i="13"/>
  <c r="R195" i="13"/>
  <c r="S194" i="13"/>
  <c r="R194" i="13"/>
  <c r="S191" i="13"/>
  <c r="R191" i="13"/>
  <c r="S190" i="13"/>
  <c r="R190" i="13"/>
  <c r="S189" i="13"/>
  <c r="R189" i="13"/>
  <c r="S188" i="13"/>
  <c r="R188" i="13"/>
  <c r="S187" i="13"/>
  <c r="R187" i="13"/>
  <c r="S181" i="13"/>
  <c r="R181" i="13"/>
  <c r="S180" i="13"/>
  <c r="R180" i="13"/>
  <c r="S178" i="13"/>
  <c r="R178" i="13"/>
  <c r="S177" i="13"/>
  <c r="R177" i="13"/>
  <c r="S176" i="13"/>
  <c r="R176" i="13"/>
  <c r="S175" i="13"/>
  <c r="R175" i="13"/>
  <c r="S174" i="13"/>
  <c r="R174" i="13"/>
  <c r="S173" i="13"/>
  <c r="R173" i="13"/>
  <c r="S172" i="13"/>
  <c r="R172" i="13"/>
  <c r="S171" i="13"/>
  <c r="R171" i="13"/>
  <c r="S170" i="13"/>
  <c r="R170" i="13"/>
  <c r="S169" i="13"/>
  <c r="R169" i="13"/>
  <c r="S168" i="13"/>
  <c r="R168" i="13"/>
  <c r="S167" i="13"/>
  <c r="R167" i="13"/>
  <c r="S166" i="13"/>
  <c r="R166" i="13"/>
  <c r="S165" i="13"/>
  <c r="R165" i="13"/>
  <c r="S164" i="13"/>
  <c r="R164" i="13"/>
  <c r="S163" i="13"/>
  <c r="R163" i="13"/>
  <c r="S162" i="13"/>
  <c r="R162" i="13"/>
  <c r="S161" i="13"/>
  <c r="R161" i="13"/>
  <c r="R160" i="13"/>
  <c r="T160" i="13" s="1"/>
  <c r="S159" i="13"/>
  <c r="R159" i="13"/>
  <c r="S158" i="13"/>
  <c r="R158" i="13"/>
  <c r="S157" i="13"/>
  <c r="R157" i="13"/>
  <c r="S146" i="13"/>
  <c r="R146" i="13"/>
  <c r="S145" i="13"/>
  <c r="R145" i="13"/>
  <c r="S144" i="13"/>
  <c r="R144" i="13"/>
  <c r="S143" i="13"/>
  <c r="R143" i="13"/>
  <c r="S142" i="13"/>
  <c r="R142" i="13"/>
  <c r="S141" i="13"/>
  <c r="R141" i="13"/>
  <c r="S140" i="13"/>
  <c r="R140" i="13"/>
  <c r="S139" i="13"/>
  <c r="R139" i="13"/>
  <c r="S138" i="13"/>
  <c r="R138" i="13"/>
  <c r="S137" i="13"/>
  <c r="R137" i="13"/>
  <c r="S136" i="13"/>
  <c r="R136" i="13"/>
  <c r="S135" i="13"/>
  <c r="R135" i="13"/>
  <c r="S134" i="13"/>
  <c r="R134" i="13"/>
  <c r="T133" i="13"/>
  <c r="S132" i="13"/>
  <c r="R132" i="13"/>
  <c r="S131" i="13"/>
  <c r="R131" i="13"/>
  <c r="S130" i="13"/>
  <c r="R130" i="13"/>
  <c r="S129" i="13"/>
  <c r="R129" i="13"/>
  <c r="S128" i="13"/>
  <c r="R128" i="13"/>
  <c r="S127" i="13"/>
  <c r="R127" i="13"/>
  <c r="S126" i="13"/>
  <c r="R126" i="13"/>
  <c r="S125" i="13"/>
  <c r="R125" i="13"/>
  <c r="S124" i="13"/>
  <c r="R124" i="13"/>
  <c r="S123" i="13"/>
  <c r="R123" i="13"/>
  <c r="S122" i="13"/>
  <c r="R122" i="13"/>
  <c r="S121" i="13"/>
  <c r="R121" i="13"/>
  <c r="S120" i="13"/>
  <c r="R120" i="13"/>
  <c r="S119" i="13"/>
  <c r="R119" i="13"/>
  <c r="S118" i="13"/>
  <c r="R118" i="13"/>
  <c r="S117" i="13"/>
  <c r="R117" i="13"/>
  <c r="S116" i="13"/>
  <c r="R116" i="13"/>
  <c r="S115" i="13"/>
  <c r="R115" i="13"/>
  <c r="S114" i="13"/>
  <c r="R114" i="13"/>
  <c r="S110" i="13"/>
  <c r="R110" i="13"/>
  <c r="S109" i="13"/>
  <c r="R109" i="13"/>
  <c r="S108" i="13"/>
  <c r="R108" i="13"/>
  <c r="S107" i="13"/>
  <c r="R107" i="13"/>
  <c r="S106" i="13"/>
  <c r="R106" i="13"/>
  <c r="S105" i="13"/>
  <c r="R105" i="13"/>
  <c r="S104" i="13"/>
  <c r="R104" i="13"/>
  <c r="S103" i="13"/>
  <c r="R103" i="13"/>
  <c r="S102" i="13"/>
  <c r="R102" i="13"/>
  <c r="S101" i="13"/>
  <c r="R101" i="13"/>
  <c r="S100" i="13"/>
  <c r="R100" i="13"/>
  <c r="S99" i="13"/>
  <c r="R99" i="13"/>
  <c r="S98" i="13"/>
  <c r="R98" i="13"/>
  <c r="S97" i="13"/>
  <c r="R97" i="13"/>
  <c r="S96" i="13"/>
  <c r="R96" i="13"/>
  <c r="S95" i="13"/>
  <c r="R95" i="13"/>
  <c r="S94" i="13"/>
  <c r="R94" i="13"/>
  <c r="S244" i="13"/>
  <c r="R244" i="13"/>
  <c r="S240" i="13"/>
  <c r="R240" i="13"/>
  <c r="S239" i="13"/>
  <c r="R239" i="13"/>
  <c r="S238" i="13"/>
  <c r="R238" i="13"/>
  <c r="S237" i="13"/>
  <c r="R237" i="13"/>
  <c r="S234" i="13"/>
  <c r="R234" i="13"/>
  <c r="S233" i="13"/>
  <c r="R233" i="13"/>
  <c r="S232" i="13"/>
  <c r="R232" i="13"/>
  <c r="S231" i="13"/>
  <c r="R231" i="13"/>
  <c r="S230" i="13"/>
  <c r="R230" i="13"/>
  <c r="S229" i="13"/>
  <c r="R229" i="13"/>
  <c r="S228" i="13"/>
  <c r="R228" i="13"/>
  <c r="S227" i="13"/>
  <c r="R227" i="13"/>
  <c r="S226" i="13"/>
  <c r="R226" i="13"/>
  <c r="S225" i="13"/>
  <c r="R225" i="13"/>
  <c r="S224" i="13"/>
  <c r="R224" i="13"/>
  <c r="S223" i="13"/>
  <c r="R223" i="13"/>
  <c r="S222" i="13"/>
  <c r="R222" i="13"/>
  <c r="S221" i="13"/>
  <c r="R221" i="13"/>
  <c r="S220" i="13"/>
  <c r="R220" i="13"/>
  <c r="S219" i="13"/>
  <c r="R219" i="13"/>
  <c r="S218" i="13"/>
  <c r="R218" i="13"/>
  <c r="S216" i="13"/>
  <c r="R216" i="13"/>
  <c r="S214" i="13"/>
  <c r="R214" i="13"/>
  <c r="S213" i="13"/>
  <c r="R213" i="13"/>
  <c r="S211" i="13"/>
  <c r="R211" i="13"/>
  <c r="S40" i="13"/>
  <c r="R40" i="13"/>
  <c r="S39" i="13"/>
  <c r="R39" i="13"/>
  <c r="S38" i="13"/>
  <c r="R38" i="13"/>
  <c r="S37" i="13"/>
  <c r="R37" i="13"/>
  <c r="S36" i="13"/>
  <c r="R36" i="13"/>
  <c r="S35" i="13"/>
  <c r="R35" i="13"/>
  <c r="S33" i="13"/>
  <c r="R33" i="13"/>
  <c r="S32" i="13"/>
  <c r="R32" i="13"/>
  <c r="S31" i="13"/>
  <c r="R31" i="13"/>
  <c r="S30" i="13"/>
  <c r="R30" i="13"/>
  <c r="S29" i="13"/>
  <c r="R29" i="13"/>
  <c r="S28" i="13"/>
  <c r="R28" i="13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3" i="13"/>
  <c r="R13" i="13"/>
  <c r="S12" i="13"/>
  <c r="R12" i="13"/>
  <c r="S11" i="13"/>
  <c r="R11" i="13"/>
  <c r="S10" i="13"/>
  <c r="R10" i="13"/>
  <c r="S9" i="13"/>
  <c r="R9" i="13"/>
  <c r="S63" i="13"/>
  <c r="R63" i="13"/>
  <c r="S62" i="13"/>
  <c r="R62" i="13"/>
  <c r="S61" i="13"/>
  <c r="R61" i="13"/>
  <c r="S60" i="13"/>
  <c r="R60" i="13"/>
  <c r="S59" i="13"/>
  <c r="R59" i="13"/>
  <c r="S58" i="13"/>
  <c r="R58" i="13"/>
  <c r="S57" i="13"/>
  <c r="R57" i="13"/>
  <c r="S54" i="13"/>
  <c r="R54" i="13"/>
  <c r="S53" i="13"/>
  <c r="R53" i="13"/>
  <c r="S52" i="13"/>
  <c r="R52" i="13"/>
  <c r="S51" i="13"/>
  <c r="R51" i="13"/>
  <c r="S50" i="13"/>
  <c r="R50" i="13"/>
  <c r="S49" i="13"/>
  <c r="R49" i="13"/>
  <c r="S48" i="13"/>
  <c r="R48" i="13"/>
  <c r="S47" i="13"/>
  <c r="R47" i="13"/>
  <c r="S46" i="13"/>
  <c r="R46" i="13"/>
  <c r="S45" i="13"/>
  <c r="R45" i="13"/>
  <c r="S44" i="13"/>
  <c r="R44" i="13"/>
  <c r="S272" i="13"/>
  <c r="R272" i="13"/>
  <c r="S271" i="13"/>
  <c r="R271" i="13"/>
  <c r="S270" i="13"/>
  <c r="R270" i="13"/>
  <c r="C270" i="13"/>
  <c r="S269" i="13"/>
  <c r="R269" i="13"/>
  <c r="S268" i="13"/>
  <c r="R268" i="13"/>
  <c r="S267" i="13"/>
  <c r="R267" i="13"/>
  <c r="S266" i="13"/>
  <c r="R266" i="13"/>
  <c r="S265" i="13"/>
  <c r="R265" i="13"/>
  <c r="S264" i="13"/>
  <c r="R264" i="13"/>
  <c r="S263" i="13"/>
  <c r="R263" i="13"/>
  <c r="S262" i="13"/>
  <c r="R262" i="13"/>
  <c r="E262" i="13"/>
  <c r="G262" i="13" s="1"/>
  <c r="S261" i="13"/>
  <c r="R261" i="13"/>
  <c r="S260" i="13"/>
  <c r="R260" i="13"/>
  <c r="S259" i="13"/>
  <c r="R259" i="13"/>
  <c r="S258" i="13"/>
  <c r="R258" i="13"/>
  <c r="S257" i="13"/>
  <c r="R257" i="13"/>
  <c r="S256" i="13"/>
  <c r="R256" i="13"/>
  <c r="S255" i="13"/>
  <c r="R255" i="13"/>
  <c r="S254" i="13"/>
  <c r="R254" i="13"/>
  <c r="S253" i="13"/>
  <c r="R253" i="13"/>
  <c r="S252" i="13"/>
  <c r="R252" i="13"/>
  <c r="S251" i="13"/>
  <c r="R251" i="13"/>
  <c r="T263" i="13" l="1"/>
  <c r="T267" i="13"/>
  <c r="T100" i="13"/>
  <c r="T104" i="13"/>
  <c r="T106" i="13"/>
  <c r="T109" i="13"/>
  <c r="T116" i="13"/>
  <c r="T120" i="13"/>
  <c r="T124" i="13"/>
  <c r="T128" i="13"/>
  <c r="T132" i="13"/>
  <c r="T167" i="13"/>
  <c r="T171" i="13"/>
  <c r="T175" i="13"/>
  <c r="T181" i="13"/>
  <c r="T190" i="13"/>
  <c r="T194" i="13"/>
  <c r="T198" i="13"/>
  <c r="T202" i="13"/>
  <c r="T71" i="13"/>
  <c r="T75" i="13"/>
  <c r="T79" i="13"/>
  <c r="T83" i="13"/>
  <c r="T87" i="13"/>
  <c r="T91" i="13"/>
  <c r="T148" i="13"/>
  <c r="T182" i="13"/>
  <c r="T151" i="13"/>
  <c r="T113" i="13"/>
  <c r="T67" i="13"/>
  <c r="T156" i="13"/>
  <c r="T163" i="13"/>
  <c r="T44" i="13"/>
  <c r="T48" i="13"/>
  <c r="T52" i="13"/>
  <c r="T57" i="13"/>
  <c r="T60" i="13"/>
  <c r="T9" i="13"/>
  <c r="T13" i="13"/>
  <c r="T18" i="13"/>
  <c r="T22" i="13"/>
  <c r="T26" i="13"/>
  <c r="T30" i="13"/>
  <c r="T36" i="13"/>
  <c r="T40" i="13"/>
  <c r="T221" i="13"/>
  <c r="T225" i="13"/>
  <c r="T229" i="13"/>
  <c r="T233" i="13"/>
  <c r="T94" i="13"/>
  <c r="T98" i="13"/>
  <c r="T184" i="13"/>
  <c r="T206" i="13"/>
  <c r="T209" i="13"/>
  <c r="T155" i="13"/>
  <c r="T115" i="13"/>
  <c r="T119" i="13"/>
  <c r="T95" i="13"/>
  <c r="T254" i="13"/>
  <c r="T258" i="13"/>
  <c r="T262" i="13"/>
  <c r="T266" i="13"/>
  <c r="T108" i="13"/>
  <c r="T123" i="13"/>
  <c r="T127" i="13"/>
  <c r="T131" i="13"/>
  <c r="T153" i="13"/>
  <c r="T270" i="13"/>
  <c r="T45" i="13"/>
  <c r="T49" i="13"/>
  <c r="T53" i="13"/>
  <c r="T61" i="13"/>
  <c r="T10" i="13"/>
  <c r="T19" i="13"/>
  <c r="T23" i="13"/>
  <c r="T27" i="13"/>
  <c r="T31" i="13"/>
  <c r="T218" i="13"/>
  <c r="T222" i="13"/>
  <c r="T226" i="13"/>
  <c r="T230" i="13"/>
  <c r="T234" i="13"/>
  <c r="T47" i="13"/>
  <c r="T51" i="13"/>
  <c r="T12" i="13"/>
  <c r="T21" i="13"/>
  <c r="T25" i="13"/>
  <c r="T253" i="13"/>
  <c r="T257" i="13"/>
  <c r="T261" i="13"/>
  <c r="T271" i="13"/>
  <c r="T46" i="13"/>
  <c r="T50" i="13"/>
  <c r="T54" i="13"/>
  <c r="T58" i="13"/>
  <c r="T62" i="13"/>
  <c r="T11" i="13"/>
  <c r="T16" i="13"/>
  <c r="T20" i="13"/>
  <c r="T24" i="13"/>
  <c r="T28" i="13"/>
  <c r="T32" i="13"/>
  <c r="T272" i="13"/>
  <c r="T59" i="13"/>
  <c r="T63" i="13"/>
  <c r="T17" i="13"/>
  <c r="T29" i="13"/>
  <c r="T33" i="13"/>
  <c r="S273" i="13"/>
  <c r="T35" i="13"/>
  <c r="T39" i="13"/>
  <c r="T232" i="13"/>
  <c r="T65" i="13"/>
  <c r="T219" i="13"/>
  <c r="T223" i="13"/>
  <c r="T227" i="13"/>
  <c r="T231" i="13"/>
  <c r="T244" i="13"/>
  <c r="T96" i="13"/>
  <c r="T107" i="13"/>
  <c r="T114" i="13"/>
  <c r="T118" i="13"/>
  <c r="T122" i="13"/>
  <c r="T126" i="13"/>
  <c r="T130" i="13"/>
  <c r="T161" i="13"/>
  <c r="T165" i="13"/>
  <c r="T169" i="13"/>
  <c r="T173" i="13"/>
  <c r="T177" i="13"/>
  <c r="T64" i="13"/>
  <c r="T220" i="13"/>
  <c r="T224" i="13"/>
  <c r="T228" i="13"/>
  <c r="T97" i="13"/>
  <c r="T252" i="13"/>
  <c r="T265" i="13"/>
  <c r="T269" i="13"/>
  <c r="T211" i="13"/>
  <c r="T213" i="13"/>
  <c r="T101" i="13"/>
  <c r="T110" i="13"/>
  <c r="T117" i="13"/>
  <c r="T121" i="13"/>
  <c r="T125" i="13"/>
  <c r="T129" i="13"/>
  <c r="T136" i="13"/>
  <c r="T140" i="13"/>
  <c r="T157" i="13"/>
  <c r="T164" i="13"/>
  <c r="T168" i="13"/>
  <c r="T172" i="13"/>
  <c r="T176" i="13"/>
  <c r="T38" i="13"/>
  <c r="T256" i="13"/>
  <c r="T260" i="13"/>
  <c r="T37" i="13"/>
  <c r="T240" i="13"/>
  <c r="T99" i="13"/>
  <c r="T103" i="13"/>
  <c r="T43" i="13"/>
  <c r="T66" i="13"/>
  <c r="T208" i="13"/>
  <c r="T154" i="13"/>
  <c r="R273" i="13"/>
  <c r="T255" i="13"/>
  <c r="T259" i="13"/>
  <c r="T264" i="13"/>
  <c r="T268" i="13"/>
  <c r="T214" i="13"/>
  <c r="T216" i="13"/>
  <c r="T102" i="13"/>
  <c r="T162" i="13"/>
  <c r="T166" i="13"/>
  <c r="T170" i="13"/>
  <c r="T174" i="13"/>
  <c r="T178" i="13"/>
  <c r="T152" i="13"/>
  <c r="T207" i="13"/>
  <c r="T68" i="13"/>
  <c r="T238" i="13"/>
  <c r="T134" i="13"/>
  <c r="T138" i="13"/>
  <c r="T142" i="13"/>
  <c r="T145" i="13"/>
  <c r="T159" i="13"/>
  <c r="T188" i="13"/>
  <c r="T191" i="13"/>
  <c r="T196" i="13"/>
  <c r="T200" i="13"/>
  <c r="T204" i="13"/>
  <c r="T73" i="13"/>
  <c r="T77" i="13"/>
  <c r="T81" i="13"/>
  <c r="T85" i="13"/>
  <c r="T89" i="13"/>
  <c r="T93" i="13"/>
  <c r="T150" i="13"/>
  <c r="T205" i="13"/>
  <c r="T247" i="13"/>
  <c r="T237" i="13"/>
  <c r="T105" i="13"/>
  <c r="T137" i="13"/>
  <c r="T141" i="13"/>
  <c r="T144" i="13"/>
  <c r="T158" i="13"/>
  <c r="T187" i="13"/>
  <c r="T195" i="13"/>
  <c r="T199" i="13"/>
  <c r="T203" i="13"/>
  <c r="T72" i="13"/>
  <c r="T76" i="13"/>
  <c r="T80" i="13"/>
  <c r="T84" i="13"/>
  <c r="T88" i="13"/>
  <c r="T92" i="13"/>
  <c r="T149" i="13"/>
  <c r="T245" i="13"/>
  <c r="T183" i="13"/>
  <c r="T251" i="13"/>
  <c r="T239" i="13"/>
  <c r="T135" i="13"/>
  <c r="T139" i="13"/>
  <c r="T143" i="13"/>
  <c r="T146" i="13"/>
  <c r="T180" i="13"/>
  <c r="T189" i="13"/>
  <c r="T197" i="13"/>
  <c r="T201" i="13"/>
  <c r="T70" i="13"/>
  <c r="T74" i="13"/>
  <c r="T78" i="13"/>
  <c r="T82" i="13"/>
  <c r="T86" i="13"/>
  <c r="T90" i="13"/>
  <c r="T147" i="13"/>
  <c r="T112" i="13"/>
  <c r="T42" i="13"/>
  <c r="T248" i="13"/>
  <c r="T273" i="13" l="1"/>
</calcChain>
</file>

<file path=xl/sharedStrings.xml><?xml version="1.0" encoding="utf-8"?>
<sst xmlns="http://schemas.openxmlformats.org/spreadsheetml/2006/main" count="2613" uniqueCount="600">
  <si>
    <t>Numer drogi</t>
  </si>
  <si>
    <t>Nazwa</t>
  </si>
  <si>
    <t xml:space="preserve">Pocz. </t>
  </si>
  <si>
    <t>Końc.</t>
  </si>
  <si>
    <t>Opis  odcinka</t>
  </si>
  <si>
    <t>Opis punktu pomiarowego</t>
  </si>
  <si>
    <t>Typ odcinka</t>
  </si>
  <si>
    <t>NUMER  WOJEWÓDZTWA:  30</t>
  </si>
  <si>
    <t>WOJEWÓDZTWO: WIELKOPOLSKIE</t>
  </si>
  <si>
    <t>P</t>
  </si>
  <si>
    <t>M</t>
  </si>
  <si>
    <t>ZŁOTÓW</t>
  </si>
  <si>
    <t>BIAŁOŚLIWIE</t>
  </si>
  <si>
    <t>LICZBA JEZDNI</t>
  </si>
  <si>
    <t xml:space="preserve">SUMA ROBOCZOGODZIN </t>
  </si>
  <si>
    <t>RDW</t>
  </si>
  <si>
    <t>GNIEZNO</t>
  </si>
  <si>
    <t>CZARNKÓW</t>
  </si>
  <si>
    <t>SZAMOTUŁY</t>
  </si>
  <si>
    <t>KONIN</t>
  </si>
  <si>
    <t>KOŚCIAN</t>
  </si>
  <si>
    <t>NĄDNIA</t>
  </si>
  <si>
    <t>NOWY TOMYŚL</t>
  </si>
  <si>
    <t>NOWY TOMYŚL-KUŹNICA ZBĄSKA</t>
  </si>
  <si>
    <t>KUŹNICA ZBĄSKA</t>
  </si>
  <si>
    <t>WIJEWO</t>
  </si>
  <si>
    <t>DUSZNIKI</t>
  </si>
  <si>
    <t>WIELICHOWO</t>
  </si>
  <si>
    <t>KASZCZOR</t>
  </si>
  <si>
    <t>KOŁO</t>
  </si>
  <si>
    <t>0,0</t>
  </si>
  <si>
    <t>47,9</t>
  </si>
  <si>
    <t>16,6</t>
  </si>
  <si>
    <t>24,9</t>
  </si>
  <si>
    <t>10,9</t>
  </si>
  <si>
    <t>Nr odc. pomiar.</t>
  </si>
  <si>
    <t>CZEMPIŃ - GRABIANOWO</t>
  </si>
  <si>
    <t>GRABIANOWO - ŚREM</t>
  </si>
  <si>
    <t>4a</t>
  </si>
  <si>
    <t>3a</t>
  </si>
  <si>
    <t>WĄGROWIEC - ROGOŹNO</t>
  </si>
  <si>
    <t>POZNAŃ - MUROWANA GOŚLINA</t>
  </si>
  <si>
    <t>GNIEZNO - WITKOWO</t>
  </si>
  <si>
    <t>KLECZEW - KAZIMIERZ BISKUPI</t>
  </si>
  <si>
    <t>KAZIMIERZ BISKUPI - KONIN</t>
  </si>
  <si>
    <t>MOSINA /PRZEJŚCIE/</t>
  </si>
  <si>
    <t>ŚREM /PRZEJŚCIE/</t>
  </si>
  <si>
    <t>ŚRODA WLKP. /PRZEJŚCIE/</t>
  </si>
  <si>
    <t>CZEMPIŃ /PRZEJŚCIE/</t>
  </si>
  <si>
    <t>LESZNO - GR. WOJ.</t>
  </si>
  <si>
    <t>KOŚCIAN /PRZEJŚCIE/</t>
  </si>
  <si>
    <t>OBORNIKI /PRZEJŚCIE/</t>
  </si>
  <si>
    <t>TRZCIANKA /PRZEJŚCIE/</t>
  </si>
  <si>
    <t>CZARNKÓW /PRZEJŚCIE/</t>
  </si>
  <si>
    <t xml:space="preserve">WĄGROWIEC /OBWODNICA/ </t>
  </si>
  <si>
    <t>GNIEZNO /PRZEJŚCIE/</t>
  </si>
  <si>
    <t>WĄGROWIEC /PRZEJŚCIE/</t>
  </si>
  <si>
    <t>ROGOŹNO /PRZEJŚCIE/</t>
  </si>
  <si>
    <t>MUROWANA GOŚLINA /OBWODNICA/</t>
  </si>
  <si>
    <t>KLECZEW /OBWODNICA/</t>
  </si>
  <si>
    <t>KOŁO /PRZEJŚCIE/</t>
  </si>
  <si>
    <t>TUREK /PRZEJŚCIE/</t>
  </si>
  <si>
    <t>WOLSZTYN /PRZEJŚCIE/</t>
  </si>
  <si>
    <t>BUK /OBWODNICA/</t>
  </si>
  <si>
    <t>OPALENICA /OBWODNICA/</t>
  </si>
  <si>
    <t>NOWY TOMYŚL  /OBWODNICA/</t>
  </si>
  <si>
    <t>JANKÓW PIERWSZY - KALISZ</t>
  </si>
  <si>
    <t>MIKSTAT - GRABÓW N. PROSNĄ</t>
  </si>
  <si>
    <t>STARY OLESIEC</t>
  </si>
  <si>
    <t>CZARNYLAS</t>
  </si>
  <si>
    <t>MIKSTAT /PRZEJŚCIE/</t>
  </si>
  <si>
    <t>OSTRZESZÓW /PRZEJŚCIE/</t>
  </si>
  <si>
    <t>SZAMOTUŁY /PRZEJŚCIE/</t>
  </si>
  <si>
    <t>MIĘDZYCHÓD /PRZEJŚCIE/</t>
  </si>
  <si>
    <t>GR. WOJ. - PIŁA</t>
  </si>
  <si>
    <t>ZŁOTÓW - GR. WOJ.</t>
  </si>
  <si>
    <t>POŁAJEWKO (stacja paliw)</t>
  </si>
  <si>
    <t>TRZCIANKA (zatoka przy leśniczówce)</t>
  </si>
  <si>
    <t>WIELEŃ (plac przy Obwodzie Dróg)</t>
  </si>
  <si>
    <t>LUBASZ (stacja paliw)</t>
  </si>
  <si>
    <t>SARBKA (przy sali wiejskiej)</t>
  </si>
  <si>
    <t>KAMIENNIK (przy młynie)</t>
  </si>
  <si>
    <t>HUTA SZKLANA (parking przy Thule)</t>
  </si>
  <si>
    <t>Miejscowość
(dokładna lokalizacja)</t>
  </si>
  <si>
    <t>Pikietaż - teren</t>
  </si>
  <si>
    <t>Pikietaż
teren</t>
  </si>
  <si>
    <t>WIELEŃ PŁN.(przy nastawni)</t>
  </si>
  <si>
    <t>OPATÓWEK (budka dróżnika, str. L)</t>
  </si>
  <si>
    <t>Z</t>
  </si>
  <si>
    <t>CZARNKÓW /OBWODNICA/</t>
  </si>
  <si>
    <t>SIEDLISKO (parking przy przedszkolu)</t>
  </si>
  <si>
    <t>LICZBA OBSERWATORÓW 
W PUNKCIE 
(pomiar dzienny)</t>
  </si>
  <si>
    <t>LICZBA OBSERWATORÓW 
W PUNKCIE 
(pomiar nocny)</t>
  </si>
  <si>
    <t>LICZBA POMIARÓW DZIENNYCH 
(16-godzinnych)</t>
  </si>
  <si>
    <t>Pikietaż - ewidencja</t>
  </si>
  <si>
    <t>Długość [km]</t>
  </si>
  <si>
    <t>Pikietaż ewidencja</t>
  </si>
  <si>
    <t>8a</t>
  </si>
  <si>
    <t>DZIERŻĄZNO  WIELKIE. (przy sklepie spożywczym)</t>
  </si>
  <si>
    <t>WIELEŃ /PRZEJŚCIE/</t>
  </si>
  <si>
    <t>WIELEŃ (parking przy moście)</t>
  </si>
  <si>
    <t>GR.WOJ. - TRZCIANKA</t>
  </si>
  <si>
    <t>NIEKURSKO ( parking przy kościele )</t>
  </si>
  <si>
    <t>TRZCIANKA (na nastawni PKP)</t>
  </si>
  <si>
    <t>CZARNKÓW (obwodnica, ul. Chodzieska)</t>
  </si>
  <si>
    <t>CZARNKÓW - POŁAJEWO</t>
  </si>
  <si>
    <t>POŁAJEWO - OBORNIKI</t>
  </si>
  <si>
    <t>KOCIEŃ WIELKI (przy sklepie przy moście)</t>
  </si>
  <si>
    <t>TRZCIANKA /PRZEJŚCIE/ (parking SIP)</t>
  </si>
  <si>
    <t>TRZCIANKA - PIŁA</t>
  </si>
  <si>
    <t>GR.WOJ. -  CHEŁST (SKRZYŻ. Z DR 133)</t>
  </si>
  <si>
    <t>CHEŁST (przy sklepie przy skrzyż. z drogą gminną)</t>
  </si>
  <si>
    <t>DRAWSKO (miejsce postojowe przy UG)</t>
  </si>
  <si>
    <t>PIANÓWKA (przy sklepie spożywczym)</t>
  </si>
  <si>
    <t xml:space="preserve">KLEMPICZ (plac przy sklepie spożywczym) </t>
  </si>
  <si>
    <t>CZARNKÓW /PRZEJŚCIE/ (parking przy cmentarzu)</t>
  </si>
  <si>
    <t>KRUSZEWO (plac przy domu kultury)</t>
  </si>
  <si>
    <t xml:space="preserve">MARUNOWO (zatoka autobusowa) </t>
  </si>
  <si>
    <t>ZIELONOWO (przy kościele)</t>
  </si>
  <si>
    <t>MIAŁY (przy przejeździe kolejowym)</t>
  </si>
  <si>
    <t>RUNOWO (przy skrzyż. z drogą powiatową)</t>
  </si>
  <si>
    <t>GORAJ (skrzyż z drogą powiatową)</t>
  </si>
  <si>
    <t>JĘDRZEJEWO (parking przy ośrodku zdrowia)</t>
  </si>
  <si>
    <t xml:space="preserve">OBORNIKI (pkt przy obwodnicy Obornik) </t>
  </si>
  <si>
    <t>WĄGROWIEC - KŁECKO</t>
  </si>
  <si>
    <t>GR.WOJ. - WĄGROWIEC</t>
  </si>
  <si>
    <t>POZNAŃ - KOBYLNICA</t>
  </si>
  <si>
    <t>194A</t>
  </si>
  <si>
    <t>SOMPOLNO/OBWODNICA/</t>
  </si>
  <si>
    <t>SOMPOLINEK (stacja paliw)</t>
  </si>
  <si>
    <t>MOSTKI (przy sklepie)</t>
  </si>
  <si>
    <t>LUBONIEK (plac przed sklepem)</t>
  </si>
  <si>
    <t>KŁODAWA (parking przed sklepem)</t>
  </si>
  <si>
    <t>KRZEWATA (przy budce dróżnika, str. P)</t>
  </si>
  <si>
    <t>WIERZBINEK (parking)</t>
  </si>
  <si>
    <t>BILCZEW (szkoła-sklep, str. L)</t>
  </si>
  <si>
    <t>BOGUSŁAWICE (przy sklepie)</t>
  </si>
  <si>
    <t>RYBNO (przed sklepem)</t>
  </si>
  <si>
    <t>BUGAJ (stacja paliw)</t>
  </si>
  <si>
    <t>WRZĄCA WIELKA (parking str.L)</t>
  </si>
  <si>
    <t>KOŁO (ul. Cegielniana, str. L)</t>
  </si>
  <si>
    <t>POWIERCIE (przy sklepie, str. P)</t>
  </si>
  <si>
    <t>TUREK (ul. Zdrojki Prawe)</t>
  </si>
  <si>
    <t>KŁODAWA /PRZEJŚCIE/</t>
  </si>
  <si>
    <t>GR.WOJ.-SOMPOLNO</t>
  </si>
  <si>
    <t>SOMPOLNO-BILCZEW</t>
  </si>
  <si>
    <t>TUREK - MALANÓW</t>
  </si>
  <si>
    <t>OBORNIKI /OBWODNICA/</t>
  </si>
  <si>
    <t>LICZBA POMIARÓW NOCNYCH
/KRÓTKOTERMINOWYCH 
(8-godzinnych)</t>
  </si>
  <si>
    <t>SUMA ROBOCZOGODZIN 
DZIENNYCH
(16-godzinnych)</t>
  </si>
  <si>
    <t>SUMA ROBOCZOGODZIN 
NOCNYCH
/KRÓTKOTERMINOWYCH 
(8-godzinnych)</t>
  </si>
  <si>
    <t>X</t>
  </si>
  <si>
    <t>RADOSIEW (zatoka autobusowa)</t>
  </si>
  <si>
    <t>LUDOMY (parking przy sklepie spoż).</t>
  </si>
  <si>
    <t>STOBNO (parking "Spedex")</t>
  </si>
  <si>
    <t>KOBYLEC (przy przejeździe kolejowym, zjazd do posesji)</t>
  </si>
  <si>
    <t>WĄGROWIEC (ul. Kościuszki, przy przejeździe PKP, zjazd na drogę do jeziora)</t>
  </si>
  <si>
    <t>OBORA (pętla autobusowa)</t>
  </si>
  <si>
    <t>GNIEZNO (okolice cmentarza)</t>
  </si>
  <si>
    <t>KALISKA (pobocze wzdłuż posesji)</t>
  </si>
  <si>
    <t>PRUŚCE (zatoka autobusowa przy remizie strażackiej)</t>
  </si>
  <si>
    <t>ROGOŹNO (na placu zieleni przy stacji)</t>
  </si>
  <si>
    <t>WĄGROWIEC (zatoka parkingowa)</t>
  </si>
  <si>
    <t>CZERWONAK (parking przy dworcu)</t>
  </si>
  <si>
    <t>TROJANOWO (droga serwisowa przy DW)</t>
  </si>
  <si>
    <t>SKOKI (ślepa, odcięta ulica od DW)</t>
  </si>
  <si>
    <t>PAWŁOWO SKOCKIE (przy zatoce autobusowej)</t>
  </si>
  <si>
    <t>ŁEKNO (skrzyżowanie)</t>
  </si>
  <si>
    <t>DAMASŁAWEK (przy przejeździe kolejowym)</t>
  </si>
  <si>
    <t>UCHOROWO (pętla autobusowa)</t>
  </si>
  <si>
    <t>GNIEZNO (parking przy Biedronce)</t>
  </si>
  <si>
    <t>NIECHANOWO (parking)</t>
  </si>
  <si>
    <t>BOGUCIN (przy zatoce autobusowej)</t>
  </si>
  <si>
    <t>BISKUPICE (parking)</t>
  </si>
  <si>
    <t>ŁUBOWO (parking przy hotelu)</t>
  </si>
  <si>
    <t>GNIEZNO, UL. POZNAŃSKA (parking przy szpitalu)</t>
  </si>
  <si>
    <t>MIELŻYN (miasto)</t>
  </si>
  <si>
    <t>BILCZEW-KONIN</t>
  </si>
  <si>
    <t>SZADÓW PAŃSKI (plac przed sklepem)</t>
  </si>
  <si>
    <t>MALANÓW-MORAWIN</t>
  </si>
  <si>
    <t>MORAWIN-KALISZ</t>
  </si>
  <si>
    <t>PÓLKO (plac przed strażą pożarną)</t>
  </si>
  <si>
    <t>KOŁO (ul. Mikołajczyka)</t>
  </si>
  <si>
    <t>TOKARY (zatoka autobusowa)</t>
  </si>
  <si>
    <t>SKĘCZNIEW przed tamą)</t>
  </si>
  <si>
    <t>MALANÓW (przed urzędem gminy)</t>
  </si>
  <si>
    <t>STĘSZEW (koniec wiaduktu - stara droga)</t>
  </si>
  <si>
    <t>KOŚCIAN (zatoka autobusowa przy skrzyż. z ul. Marcinkowskiego)</t>
  </si>
  <si>
    <t>JERKA (parking przed sklepem)</t>
  </si>
  <si>
    <t>BIELEWO (kościół)</t>
  </si>
  <si>
    <t>LIPNO (parking przed restauracją)</t>
  </si>
  <si>
    <t>DK 5</t>
  </si>
  <si>
    <t>CZACZ (parking na górce)</t>
  </si>
  <si>
    <t>KOŚCIAN /OBWODNICA/</t>
  </si>
  <si>
    <t>KOŚCIAN (parking przed zajazdem)</t>
  </si>
  <si>
    <t>JAROGNIEWICE (parking przed sklepem)</t>
  </si>
  <si>
    <t>CZEMPIŃ (przed skrzyż. na Mosinę)</t>
  </si>
  <si>
    <t>CHAŁAWY (PKP)</t>
  </si>
  <si>
    <t>SZYMANOWO (parking przy stacji paliw Błoch)</t>
  </si>
  <si>
    <t>ŚREM (Al. Solidarności - parking)</t>
  </si>
  <si>
    <t>KSIĄŻĘCY LAS  (zjazd na drogę polną)</t>
  </si>
  <si>
    <t>LUBOŃ /PRZEJŚCIE/</t>
  </si>
  <si>
    <t>LUBOŃ (okolice skrzyż. z ul. Narutowicza)</t>
  </si>
  <si>
    <t>ŁĘCZYCA (przed sklepem)</t>
  </si>
  <si>
    <t>WRONCZYN (Rynek)</t>
  </si>
  <si>
    <t>BĘDLEWO (skrzyż. z ul .Szkolną)</t>
  </si>
  <si>
    <t>KROSINKO (sklep)</t>
  </si>
  <si>
    <t>MOSINA (parking Dino)</t>
  </si>
  <si>
    <t>ROGALINEK (skrzyż. z ul. Północną)</t>
  </si>
  <si>
    <t>MIECZEWO (zjazd do Kamionek)</t>
  </si>
  <si>
    <t>TRZEBANIA (zatoka autobusowa)</t>
  </si>
  <si>
    <t>KĄTY (parking przed sklepem)</t>
  </si>
  <si>
    <t>26.3</t>
  </si>
  <si>
    <t>NOCHOWO (przy sklepie)</t>
  </si>
  <si>
    <t>ŚREM (ul. Grunwaldzka)</t>
  </si>
  <si>
    <t>LUCINY (zatoka za skrzyż. z drogą powiatową na Luciny)</t>
  </si>
  <si>
    <t>ŚRODA WLKP. (plac przy przejeździe PKP)</t>
  </si>
  <si>
    <t>MIECZYSŁAWOWO (parking po prawej stronie)</t>
  </si>
  <si>
    <t>SZCZODRZYKOWO (bocznica kolejowa)</t>
  </si>
  <si>
    <t>KÓRNIK /OBWODNICA/</t>
  </si>
  <si>
    <t>KÓRNIK  (parking przy hotelu)</t>
  </si>
  <si>
    <t>CZMOŃ  (zatoka autobusowa)</t>
  </si>
  <si>
    <t>ŚREM /OBWODNICA/</t>
  </si>
  <si>
    <t>ŚREM (zjazd w prawo na pole)</t>
  </si>
  <si>
    <t>DRZONEK (parking przed sklepem)</t>
  </si>
  <si>
    <t>MAŁACHOWO  (przy sklepie)</t>
  </si>
  <si>
    <t>KUNOWO (zjazd przy moście)</t>
  </si>
  <si>
    <t>GOSTYŃ (ul. Poznańska - parking przed szkołą)</t>
  </si>
  <si>
    <t>GOSTYŃ (ul. Wrocławska - parking urzędu miasta)</t>
  </si>
  <si>
    <t>KROBIA (bocznica kolejowa)</t>
  </si>
  <si>
    <t>RADOSZKOWO (parking przy stacji paliw)</t>
  </si>
  <si>
    <t>KOSZKOWO (skrzyż. na Zalasewo)</t>
  </si>
  <si>
    <t>GR. WOJ. - ZBĄSZYŃ</t>
  </si>
  <si>
    <t>ZBĄSZYŃ /PRZEJŚCIE/</t>
  </si>
  <si>
    <t>ZBĄSZYŃ (stacja paliw Orlen)</t>
  </si>
  <si>
    <t>SĘKOWO (zatoka)</t>
  </si>
  <si>
    <t xml:space="preserve">GRÓJEC WIELKI (parking) </t>
  </si>
  <si>
    <t>BOLEWICKO (zjazd do lasu)</t>
  </si>
  <si>
    <t>GLINNO (stacja paliw)</t>
  </si>
  <si>
    <t>BORUJA KOSCIELNA (parking przy aptece)</t>
  </si>
  <si>
    <t>WOLSZTYN (parking przy WMF Kuchnie)</t>
  </si>
  <si>
    <t>MOCHY (parking przy sklepie Dino)</t>
  </si>
  <si>
    <t>BUK (parking przy Netto)</t>
  </si>
  <si>
    <t>TOMICZKI (przed salą wiejską)</t>
  </si>
  <si>
    <t>WYSOGOTOWO (drogi serwisowe na wys. przystanku autobusowego - str. lewa i str. prawa)</t>
  </si>
  <si>
    <t xml:space="preserve">DOPIEWO (przy przystanku PKS przy skrzyż. na Dopiewo) </t>
  </si>
  <si>
    <t>WIELKA WIEŚ</t>
  </si>
  <si>
    <t xml:space="preserve">OPALENICA OBWODNICA (droga serwisowa przy skrzyż. na Troszczyn) </t>
  </si>
  <si>
    <t xml:space="preserve">PORAŻYN (blisko sklepu Cho No TU) </t>
  </si>
  <si>
    <t xml:space="preserve">SĄTOPY </t>
  </si>
  <si>
    <t>GRODZISK WIELKOPOLSKI (droga serwisowa przy ekranach akustycznych)</t>
  </si>
  <si>
    <t>GRODZISK WIELKOPOLSKI /OBWODNICA/</t>
  </si>
  <si>
    <t>GRODZISK WIELKOPOLSKI (ul. Kościańska przy MZK)</t>
  </si>
  <si>
    <t xml:space="preserve">KAMIENIEC (dawny przystanek policji) </t>
  </si>
  <si>
    <t>ŚWIĘTNO</t>
  </si>
  <si>
    <t>DK5</t>
  </si>
  <si>
    <t>TRZEBAW</t>
  </si>
  <si>
    <t>BORZĘCICZKI (przystanek autobusowy)</t>
  </si>
  <si>
    <t>PIOTRÓW (parking przy przystanku autobusowym)</t>
  </si>
  <si>
    <t>GRAB (sklep)</t>
  </si>
  <si>
    <t>SULMIERZYCE (stacja paliw)</t>
  </si>
  <si>
    <t>ODOLANÓW /PRZEJŚCIE/</t>
  </si>
  <si>
    <t>TARCHAŁY WIELKIE (skrzyż. z ul. Szkolną)</t>
  </si>
  <si>
    <t>MIKSTAT (stacja paliw)</t>
  </si>
  <si>
    <t>MIKSTAT (skrzyż. z ul. Kościuszki/Kościelnej)</t>
  </si>
  <si>
    <t>GRABÓW N.PROSNĄ (dworzec)</t>
  </si>
  <si>
    <t>KOBYLA GÓRA (skrzyż. z ul. Gen. Andersa)</t>
  </si>
  <si>
    <t>OSTRZESZÓW (skrzyż. z drogą na Mikstat)</t>
  </si>
  <si>
    <t xml:space="preserve">OSTRZESZÓW - GRABÓW NAD PROSNĄ </t>
  </si>
  <si>
    <t>BUKOWNICA ( skrzyż. z drogą na Marszałki)</t>
  </si>
  <si>
    <t>GRABÓW NAD PROSNĄ /OBWODNICA/</t>
  </si>
  <si>
    <t>GRABÓW NAD PROSNĄ (ul. Konstytucji 3 Maja)</t>
  </si>
  <si>
    <t>GRABÓW NAD PROSNĄ - GR. WOJ.</t>
  </si>
  <si>
    <t>OŁOBOK (skrzyż. z ul. Parkową)</t>
  </si>
  <si>
    <t>GRABÓW NAD PROSNĄ - GR.WOJ.</t>
  </si>
  <si>
    <t>DORUCHÓW (skrzyż. z ul. Ostrzeszowską)</t>
  </si>
  <si>
    <t>MIANOWICE (stacja paliw)</t>
  </si>
  <si>
    <t>KĘPNO</t>
  </si>
  <si>
    <t>BRALIN (przejazd PKP)</t>
  </si>
  <si>
    <t>ORLICZKO (zjazd przy byłym sklepie)</t>
  </si>
  <si>
    <t>GR.WOJ. - MIĘDZYCHÓD</t>
  </si>
  <si>
    <t>SIERAKÓW - ĆMACHOWO</t>
  </si>
  <si>
    <t>ĆMACHOWO - WRONKI</t>
  </si>
  <si>
    <t>PNIEWY /PRZEJŚCIE/</t>
  </si>
  <si>
    <t>SZAMOTUŁY - OBORNIKI</t>
  </si>
  <si>
    <t xml:space="preserve">P </t>
  </si>
  <si>
    <t>ZŁOTÓW /PRZEJŚCIE/</t>
  </si>
  <si>
    <t>CHODZIEŻ /PRZEJŚCIE/</t>
  </si>
  <si>
    <t>JASIONNA (zjazd przy OSP)</t>
  </si>
  <si>
    <t>PIERWOSZEWO (zjazd do Betoniarni Nowak)</t>
  </si>
  <si>
    <t>CHOJNO (parking na stadionie)</t>
  </si>
  <si>
    <t>MIERZYN (przy przystanku autobusowym)</t>
  </si>
  <si>
    <t>MIĘDZYCHÓD (zjazd indywidualny za przejazdem PKP)</t>
  </si>
  <si>
    <t>WIELOWIEŚ (przystanek autobusowy)</t>
  </si>
  <si>
    <t>GŁAŻEWO (zjazd indywidualny)</t>
  </si>
  <si>
    <t>UL. SIKORSKIEGO (skrzyż. za przejazdem kolejowym)</t>
  </si>
  <si>
    <t>ZATOM STARY (zjazd na byłą stację PKP)</t>
  </si>
  <si>
    <t>DĄBROWA (zjazd indywidualny do bloków)</t>
  </si>
  <si>
    <t>STARE MIASTO (parking przy firmie)</t>
  </si>
  <si>
    <t>WRONKI (ul. Chrobrego - parking przy wodociągach)</t>
  </si>
  <si>
    <t>SMOLNICA (przystanek autobusowy)</t>
  </si>
  <si>
    <t>BOBULCZYN (parking przy sklepie)</t>
  </si>
  <si>
    <t>DOBROJEWO (parking centrum wsi)</t>
  </si>
  <si>
    <t>UL. JANA PAWŁA II (parking przy sklepie)</t>
  </si>
  <si>
    <t>SZAMOTUŁY (ul. Chrobrego - zjazd na bocznicę kolejową)</t>
  </si>
  <si>
    <t>MROWINO (ul. Poznańska - parking przy OSP)</t>
  </si>
  <si>
    <t>BARANOWO (zatoka techniczna)</t>
  </si>
  <si>
    <t>ZIELONAGÓRA (parking przy moście)</t>
  </si>
  <si>
    <t>RDW SZAMOTUŁY (parking RDW)</t>
  </si>
  <si>
    <t>KWILCZ (zjazd do pałacu)</t>
  </si>
  <si>
    <t>PNIEWY (parking przed sklepem)</t>
  </si>
  <si>
    <t>OTOROWO (zjazd przy OSP)</t>
  </si>
  <si>
    <t>JASTROWO (zatoka autobusowa)</t>
  </si>
  <si>
    <t>SZAMOTUŁY (ul. Wojska Polskiego - parking przed blokiem)</t>
  </si>
  <si>
    <t>CHRUSTOWO (zjazd przy OSP)</t>
  </si>
  <si>
    <t>OBORNIKI (ul. Szamotulska - zjazd indywidualny)</t>
  </si>
  <si>
    <t>PÓLKO (zatoka autobusowa)</t>
  </si>
  <si>
    <t>OSTROWITE (ul. Lipowa, parking przed pawilonem handlowym - str. P)</t>
  </si>
  <si>
    <t>GROBLA (zatoka autobusowa - str. P)</t>
  </si>
  <si>
    <t>JABŁONKA (zatoka autobusowa - str. P)</t>
  </si>
  <si>
    <t>SARNOWA (przystanek autobusowy, wiata - str. P)</t>
  </si>
  <si>
    <t>TOKARY  (przystanek autobusowy, wiata - str. P)</t>
  </si>
  <si>
    <t>KAMIENICA (zatoka autobusowa - str. L)</t>
  </si>
  <si>
    <t>WIERUSZEW (pętla autobusowa - str. L)</t>
  </si>
  <si>
    <t>KOZUBIEC (wiata przystankowa str. L)</t>
  </si>
  <si>
    <t>NOWA WIEŚ KRÓLEWSKA (zatoka autobusowa - str. P)</t>
  </si>
  <si>
    <t>PYZDRY (ul. Wrzesińska, zatoka postojowa przed sklepem - str. P)</t>
  </si>
  <si>
    <t>GÓRNE GRĄDY (zatoka autobusowa  str. P)</t>
  </si>
  <si>
    <t>KRÓLIKÓW CZWARTY (zatoka autobusowa str. P)</t>
  </si>
  <si>
    <t>NOWY ŚWIAT (przystanek autobusowy - str. L)</t>
  </si>
  <si>
    <t>SŁUPCA (ul. Sienkiewicza, parking przed UG, za skrzyżowaniem z drogą powiatową do Zagórowa i przejściem dla pieszych - str. P)</t>
  </si>
  <si>
    <t>PIETRZYKÓW KOLONIA (zatoka autobusowa - str. P)</t>
  </si>
  <si>
    <t>LĄD (przystanek autobusowy - str. P)</t>
  </si>
  <si>
    <t>MYŚLIBÓRZ (parking przed Remizą Strażacką)</t>
  </si>
  <si>
    <t>WRONÓW (zatoka autobusowa str. P)</t>
  </si>
  <si>
    <t>KLECZEW (ul. Jana Pawła II, ślepy zjazd na ul. Konińską - str. P)</t>
  </si>
  <si>
    <t>SAMARZEWO  (przystanek autobusowy - str. P)</t>
  </si>
  <si>
    <t>ŚWIĘTE (remiza strażacka)</t>
  </si>
  <si>
    <t>CEKÓW (plac przed sklepem)</t>
  </si>
  <si>
    <t>PIECHANIN (ul. Stęszewska pobocze przy przejściu dla pieszych (przed wjazdem do domu kultury)</t>
  </si>
  <si>
    <t>GOŁASZYN (parking - stacja paliw)</t>
  </si>
  <si>
    <t>JASIEŃ (przejście dla pieszych)</t>
  </si>
  <si>
    <t>MIEŚCISKO (na parkingu przy szkole)</t>
  </si>
  <si>
    <t>MODLISZEWO (skrzyżowanie)</t>
  </si>
  <si>
    <t>SIERAKÓW /PRZEJŚCIE/</t>
  </si>
  <si>
    <t>SIERAKÓW (ul. Poznańska - parking przy kościele)</t>
  </si>
  <si>
    <t>SZAMOTUŁY (ul. Ostrorogska - zjazd przy przejeździe kolejowym)</t>
  </si>
  <si>
    <t>ręcznie</t>
  </si>
  <si>
    <t>półautomatycznie</t>
  </si>
  <si>
    <t>automatycnzie</t>
  </si>
  <si>
    <t>Nr części zamówienia</t>
  </si>
  <si>
    <t>OSTRÓW WIELKOPOLSKI</t>
  </si>
  <si>
    <t>OSTRÓW WIELKOPOLSKI WIELKOPOLSKI (skrzyż. z ul. Długą)</t>
  </si>
  <si>
    <t>OSTRÓW WIELKOPOLSKI KALISKI (sklep)</t>
  </si>
  <si>
    <t>Koszt wykonania pomiarów</t>
  </si>
  <si>
    <t>cena jednostkowa roboczogodziny netto [PLN]</t>
  </si>
  <si>
    <t>kol.11 x kol.13 x 16rbh</t>
  </si>
  <si>
    <t>kol.12 x kol.14 x 8rbh</t>
  </si>
  <si>
    <t>kol.15 + kol.16</t>
  </si>
  <si>
    <t xml:space="preserve">koszt netto [PLN]
(kol. 17 x kol. 23) </t>
  </si>
  <si>
    <t xml:space="preserve">koszt brutto [PLN]
(kol. 24 
x podatek VAT) </t>
  </si>
  <si>
    <t>ZAŁĄCZNIK NR 1 DO OPISU PRZEDMIOTU ZAMÓWIENIA - WYKAZ ODCINKÓW POMIAROWYCH GPR 2020 - TEREN DZIAŁANIA WIELKOPOLSKIEGO ZARZĄDU DRÓG WOJEWÓDZKICH W POZNANIU</t>
  </si>
  <si>
    <t>ZAŁĄCZNIK NR 1 DO OPISU PRZEMIOTU ZAMÓWIENIA - CZĘŚĆ 1 - WYKAZ ODCINKÓW POMIAROWYCH GPR 2020 - TEREN DZIAŁANIA REJONU DRÓG WOJEWÓDZKICH W CZARNKOWIE</t>
  </si>
  <si>
    <t>ZAŁĄCZNIK NR 1 DO OPISU PRZEMIOTU ZAMÓWIENIA - CZĘŚĆ 2 - WYKAZ ODCINKÓW POMIAROWYCH GPR 2020 - TEREN DZIAŁANIA REJONU DRÓG WOJEWÓDZKICH W GNIEŹNIE</t>
  </si>
  <si>
    <t>ZAŁĄCZNIK NR 1 DO OPISU PRZEMIOTU ZAMÓWIENIA - CZĘŚĆ 3 - WYKAZ ODCINKÓW POMIAROWYCH GPR 2020 - TEREN DZIAŁANIA REJONU DRÓG WOJEWÓDZKICH W KOLE</t>
  </si>
  <si>
    <t>ZAŁĄCZNIK NR 1 DO OPISU PRZEMIOTU ZAMÓWIENIA - CZĘŚĆ 5 - WYKAZ ODCINKÓW POMIAROWYCH GPR 2020 - TEREN DZIAŁANIA REJONU DRÓG WOJEWÓDZKICH W KOŚCIANIE</t>
  </si>
  <si>
    <t>ZAŁĄCZNIK NR 1 DO OPISU PRZEMIOTU ZAMÓWIENIA - CZĘŚĆ 7 - WYKAZ ODCINKÓW POMIAROWYCH GPR 2020 - TEREN DZIAŁANIA REJONU DRÓG WOJEWÓDZKICH W OSTROWIE WIELKOPOLSKIM</t>
  </si>
  <si>
    <t>ZAŁĄCZNIK NR 1 DO OPISU PRZEMIOTU ZAMÓWIENIA - CZĘŚĆ 8 - WYKAZ ODCINKÓW POMIAROWYCH GPR 2020 - TEREN DZIAŁANIA REJONU DRÓG WOJEWÓDZKICH W SZAMOTUŁACH</t>
  </si>
  <si>
    <t>ZAŁĄCZNIK NR 1 DO OPISU PRZEMIOTU ZAMÓWIENIA - CZĘŚĆ 9 - WYKAZ ODCINKÓW POMIAROWYCH GPR 2020 - TEREN DZIAŁANIA REJONU DRÓG WOJEWÓDZKICH W ZŁOTOWIE</t>
  </si>
  <si>
    <t>KOBYLNICA - POBIEDZISKA</t>
  </si>
  <si>
    <t>p</t>
  </si>
  <si>
    <t>ŁOPUCHOWO (dworzec PKP)</t>
  </si>
  <si>
    <t>MUROWANA GOŚLINA - SŁAWA WIELKOPOLSKA /DW197/</t>
  </si>
  <si>
    <t>SŁAWA WIELKOPOLSKA /DW197/ - WĄGROWIEC</t>
  </si>
  <si>
    <t>SZYDŁOWO stacja paliw</t>
  </si>
  <si>
    <t>PIŁA parking przy poczcie</t>
  </si>
  <si>
    <t xml:space="preserve">ZAKRZEWO  stacja paliw </t>
  </si>
  <si>
    <t>ZŁOTÓW parking przy Cechu Rzemiosł</t>
  </si>
  <si>
    <t>KLUKOWO przystanek autobusowy</t>
  </si>
  <si>
    <t>PIŁA stacja paliw  przy skrzyżowaniu z ul. Łączną</t>
  </si>
  <si>
    <t>GÓRZNA przystanek autobusowy</t>
  </si>
  <si>
    <t>ZŁOTÓW przystanek autobusowy ul. Partyzantów</t>
  </si>
  <si>
    <t>KUJAN przystanek autobusowy</t>
  </si>
  <si>
    <t>BĄDECZ przystanek autobusowy przy szkole podstawowej</t>
  </si>
  <si>
    <t>SZAMOCIN stacja paliw</t>
  </si>
  <si>
    <t>WYMYSŁAW przystanek autobusowy</t>
  </si>
  <si>
    <t>HELIODOROWO przystanek autobusowy</t>
  </si>
  <si>
    <t>CHODZIEŻ parking prz kompleksie sportowym</t>
  </si>
  <si>
    <t>STUDŹCE przystanek autobusowy</t>
  </si>
  <si>
    <t>TOMCZYCE  przystanek autobusowy</t>
  </si>
  <si>
    <t xml:space="preserve">ŁOBŻENICA stacja paliw </t>
  </si>
  <si>
    <t>WYRZYSK przystanek autobusowy przy ul. Przemysłowej</t>
  </si>
  <si>
    <t>POTULIN przystanek autobusowy</t>
  </si>
  <si>
    <t>MORAKOWO skrzyżowanie z drogą gminną</t>
  </si>
  <si>
    <t>MALEWO (stacja paliw Markowski)</t>
  </si>
  <si>
    <t>ODOLANÓW (skrzyż. z ul. Słoneczną przy moście nad Baryczą)</t>
  </si>
  <si>
    <t>48,7</t>
  </si>
  <si>
    <t>OSTRZESZÓW - UL. CICHA</t>
  </si>
  <si>
    <t>DOMANIN (stacja paliw przy punkcie ważenia pojazdów, str. P)</t>
  </si>
  <si>
    <t>KOCIEŃ WIELKI /DW180/ - WIELEŃ /DW174/</t>
  </si>
  <si>
    <t>KOCIEŃ WIELKI /DW177/ - PRZYŁĘKI /DW117/</t>
  </si>
  <si>
    <t>PRZYŁĘKI /DW117/ - SIEDLISKO /DW153/</t>
  </si>
  <si>
    <t>SIEDLISKO /DW153) - TRZCIANKA</t>
  </si>
  <si>
    <t>CISZKOWO /DW153/ - CZARNKÓW /DW182/</t>
  </si>
  <si>
    <t>PIOTROWO /DW185/ - LUBASZ /DW153/</t>
  </si>
  <si>
    <t>LUBASZ /DW153/ - CZARNKÓW /DW181/</t>
  </si>
  <si>
    <t>CZARNKÓW - SARBIA /DW183/</t>
  </si>
  <si>
    <t>SARBIA /DW183/ - UJŚCIE /DK11/</t>
  </si>
  <si>
    <t>SARBIA /DW182/ - CHODZIEŻ /DK11/</t>
  </si>
  <si>
    <t>ŚREDNICA /DW117/ - NOWE DWORY /DW174/</t>
  </si>
  <si>
    <t>SIEDLISKO /DW180/ - GAJEWO /DW174/</t>
  </si>
  <si>
    <t>GAJEWO /DW174/ - LUBASZ /DW182/</t>
  </si>
  <si>
    <t>GR.WOJ. - WIELEŃ /DW177/</t>
  </si>
  <si>
    <t>WIELEŃ /DW177/ - CZARNKÓW /DW178/</t>
  </si>
  <si>
    <t xml:space="preserve">CHEŁST /DW181/ - BORZYSKO MŁYN /DW135/ </t>
  </si>
  <si>
    <t>WIELEŃ /DW181/ - BORZYSKO - MŁYN /DW133/</t>
  </si>
  <si>
    <t>MARGONIN /DW193/ -WĄGROWIEC</t>
  </si>
  <si>
    <t>KALISKA /DW241/ - NIEMCZYN</t>
  </si>
  <si>
    <t>NIEMCZYN - DAMASŁAWEK /GR. WOJ./</t>
  </si>
  <si>
    <t>OBORNIKI - PRZEBĘDOWO /DW196/</t>
  </si>
  <si>
    <t>WITKOWO - WÓLKA /DK92/</t>
  </si>
  <si>
    <t>POBIEDZISKA - W. GNIEZNO POŁUDNIE /S5/</t>
  </si>
  <si>
    <t>SOMPOLNO /DW269/ - BUGAJ /DW270/</t>
  </si>
  <si>
    <t>BUGAJ /DW270/ - KŁODAWA</t>
  </si>
  <si>
    <t>KŁODAWA - DĄBIE /DW473/</t>
  </si>
  <si>
    <t>SOMPOLNO /DW263/ - GR. WOJ.</t>
  </si>
  <si>
    <t>RYBNO /GR. WOJ./ - CHRUSTOWO /GR.WOJ./</t>
  </si>
  <si>
    <t>GR. WOJ.- BUGAJ /DW263/</t>
  </si>
  <si>
    <t>BUGAJ /DW263/ - KOŁO</t>
  </si>
  <si>
    <t>KOŚCIELEC /DK92/ - TUREK</t>
  </si>
  <si>
    <t>DĄBROWA /DK83/ -GR. WOJ.</t>
  </si>
  <si>
    <t>OPATÓWEK /DK12/ - KOŹMINEK</t>
  </si>
  <si>
    <t>KOŹMINEK - DĄBROWA /DK83/</t>
  </si>
  <si>
    <t>DĄBIE - W. DĄBIE /A2,GR. WOJ./</t>
  </si>
  <si>
    <t>KOŁO - DĄBIE /DW263/</t>
  </si>
  <si>
    <t>GR.WOJ.  -  SZYSZŁOWO /DW263/</t>
  </si>
  <si>
    <t>SŁUPCA /DK92/ - SZYSZŁOWO /DW262/</t>
  </si>
  <si>
    <t>SZYSZŁOWO /DW 262/ - KLECZEW /DW264/</t>
  </si>
  <si>
    <t>KLECZEW /DW264/ - ŚLESIN /DK25/</t>
  </si>
  <si>
    <t>ŚLESIN /DK25/ - SOMPOLNO /DW266/</t>
  </si>
  <si>
    <t>MIŁOSŁAW /DK15/ - BORZYKOWO /DW442/</t>
  </si>
  <si>
    <t>WRZEŚNIA /DK92/ - BORZYKOWO /DW441/</t>
  </si>
  <si>
    <t>BORZYKOWO /DW441/ - PYZDRY /DW466/</t>
  </si>
  <si>
    <t>PYZDRY /DW466/ - GIZAŁKI /DW443/</t>
  </si>
  <si>
    <t>BIAŁOBŁOTY - RYCHWAŁ /DK25/</t>
  </si>
  <si>
    <t>RYCHWAŁ /DK25/ - TULISZKÓW /DK72/</t>
  </si>
  <si>
    <t>SŁUPCA /DK92/ - W. SŁUPCA /A2/</t>
  </si>
  <si>
    <t>CIĄŻEŃ /DW467/ - PYZDRY /DW442/</t>
  </si>
  <si>
    <t>CIĄŻEŃ /DW466/ - W. SŁUGOCIN /A2/</t>
  </si>
  <si>
    <t>W. SŁUGOCIN /A2/ - GOLINA /DK92/</t>
  </si>
  <si>
    <t>GIZAŁKI /DW442/ - BIAŁOBŁOTY</t>
  </si>
  <si>
    <t>W. SŁUPCA /A2/ - CIĄŻEŃ /DW467/</t>
  </si>
  <si>
    <t>STĘSZEW - DYMACZEWO NOWE /DW431/</t>
  </si>
  <si>
    <t>KOŚCIAN - JERKA /DW432/</t>
  </si>
  <si>
    <t>JERKA /DW432/ - KUNOWO /DW434/</t>
  </si>
  <si>
    <t>GŁUCHOWO /DK5/ - CZEMPIŃ /DW311/</t>
  </si>
  <si>
    <t>KAWCZYN /DK5/ - CZEMPIŃ /DW310/</t>
  </si>
  <si>
    <t>LUBOŃ - MOSINA /DW431/</t>
  </si>
  <si>
    <t>GRANOWO /DK32/ - W. MOSINA /S5/</t>
  </si>
  <si>
    <t>W. MOSINA /S5/ - DYMACZEWO NOWE /DW306/</t>
  </si>
  <si>
    <t>MOSINA /DW430/ - ŚWIĄTNIKI</t>
  </si>
  <si>
    <t>LESZNO /GR.MIASTA/- OSIECZNA</t>
  </si>
  <si>
    <t>OSIECZNA - JERKA /DW308/</t>
  </si>
  <si>
    <t>JERKA /DW308/ - ŚREM</t>
  </si>
  <si>
    <t>ŚREM - ŚRODA WLKP. /DK11/</t>
  </si>
  <si>
    <t>ŚRODA WLKP. - OBŁACZKOWO /DK15/</t>
  </si>
  <si>
    <t>W. KLESZCZEWO /S5/ - KÓRNIK</t>
  </si>
  <si>
    <t>KÓRNIK - ŚREM /DW432/</t>
  </si>
  <si>
    <t>ŚREM /DW436/ - DOLSK /DW437/</t>
  </si>
  <si>
    <t>DOLSK /DW437/ - KUNOWO /DW308/</t>
  </si>
  <si>
    <t>KUNOWO /DW308/ - GOSTYŃ</t>
  </si>
  <si>
    <t>GOSTYŃ /PRZEJŚCIE 1 (UL.POZNAŃSKA): GR. MIASTA - DK12/</t>
  </si>
  <si>
    <t>GOSTYŃ /PRZEJŚCIE 2 (UL.WROCŁAWSKA): DK12 - GR. MIASTA/</t>
  </si>
  <si>
    <t>ŚREM /DW434/ - KLĘKA /DK11/</t>
  </si>
  <si>
    <t>DOLSK /DW434/ - KOSZKOWO /DK12/</t>
  </si>
  <si>
    <t>RAWICZ - LESZNO /GR.MIASTA/</t>
  </si>
  <si>
    <t>GOSTYŃ - MIEJSKA GÓRKA /DK36/</t>
  </si>
  <si>
    <t>LESZNO/GR. MIASTA/ - W. ŚMIGIEL POŁUDNIE /S5/</t>
  </si>
  <si>
    <t>DYMACZEWO NOWE /DW306/ - MOSINA/DW430/</t>
  </si>
  <si>
    <t>ŚWIATNIKI - KÓRNIK /DW434/</t>
  </si>
  <si>
    <t>W. ŚMIGIEL PÓŁNOC /S5/ - W.KOŚCIAN POŁUDNIE /S5/</t>
  </si>
  <si>
    <t>W. KOŚCIAN PÓŁNOC /S5/ - W. MOSINA /S5/</t>
  </si>
  <si>
    <t>ZBĄSZYŃ - NOWY TOMYŚL /DW305/</t>
  </si>
  <si>
    <t>GR.WOJ. - POWODOWO /DK32/</t>
  </si>
  <si>
    <t>BOLEWICKO /DK92/ - W. NOWY TOMYŚL /A2/</t>
  </si>
  <si>
    <t>W. NOWY TOMYŚL /A2/ - NOWY TOMYŚL /DW302/</t>
  </si>
  <si>
    <t>KUŹNICA ZBĄSKA - WOLSZTYN /DK32/</t>
  </si>
  <si>
    <t>WOLSZTYN - KASZCZOR /DW316/</t>
  </si>
  <si>
    <t>KASZCZOR /DW316/ - GR. WOJ.</t>
  </si>
  <si>
    <t>SĘKOWO /DK92/ - BUK</t>
  </si>
  <si>
    <t>BUK  - STĘSZEW /DK5/</t>
  </si>
  <si>
    <t>W. POZNAŃ ŁAWICA /S11/ - W. BUK /A2/</t>
  </si>
  <si>
    <t>W. BUK /A2/ - OPALENICA</t>
  </si>
  <si>
    <t>OPALENICA - BUKOWIEC /DW308/</t>
  </si>
  <si>
    <t>POZNAŃ - W. POZNAŃ ŁAWICA /S11/</t>
  </si>
  <si>
    <t>NOWY TOMYŚL-BUKOWIEC /DW307/</t>
  </si>
  <si>
    <t>RAKONIEWICE /DK32/ - CZACZ /DK5/</t>
  </si>
  <si>
    <t>WOLSZTYN /DK32/ - GR. WOJ.</t>
  </si>
  <si>
    <t>GR. WOJ. - KASZCZOR /DW305/</t>
  </si>
  <si>
    <t>BUKOWIEC /DW307/ - GRODZISK WIELKOPOLSKI</t>
  </si>
  <si>
    <t>GRODZISK WIELKOPOLSKI /DK32/ - KOŚCIAN /DK5/</t>
  </si>
  <si>
    <t>BOREK WIELKOPOLSKI - KOŹMIN WIELKOPOLSKI</t>
  </si>
  <si>
    <t>GIZAŁKI /DW443/ - JANKÓW PIERWSZY</t>
  </si>
  <si>
    <t>KROTOSZYN /DK36/ - ODOLANÓW</t>
  </si>
  <si>
    <t>OSTRZESZÓW (ul. Cicha)</t>
  </si>
  <si>
    <t>OSTRÓW WIELKOPOLSKI /PRZEJŚCIE/</t>
  </si>
  <si>
    <t>ODOLANÓW /DW444/ - OSTRÓW WIELKOPOLSKI</t>
  </si>
  <si>
    <t>ANTONIN /DK11/ - MIKSTAT</t>
  </si>
  <si>
    <t>SYCÓW /GR. WOJ./ - OSTRZESZÓW</t>
  </si>
  <si>
    <t>KALISZ /GR.MIASTA/ - GRABÓW NAD PROSNĄ</t>
  </si>
  <si>
    <t>WIERUSZÓW /GR. WOJ./ - KĘPNO</t>
  </si>
  <si>
    <t>KĘPNO - SYCÓW /GR.WOJ./</t>
  </si>
  <si>
    <t>BININO/DW186/ - PODPNIEWKI /DW187/</t>
  </si>
  <si>
    <t>WARTOSŁAW /DW150/-STARE MIASTO /DW182/</t>
  </si>
  <si>
    <t>WRONKI /DW182/ - CHOJNO /DW145/</t>
  </si>
  <si>
    <t>MIĘDZYCHÓD-GORZYŃ /DK24/</t>
  </si>
  <si>
    <t>GORZYŃ /DK24/ - MIEDZICHOWO /DK92/</t>
  </si>
  <si>
    <t>MIĘDZYCHÓD - SIERAKÓW /DW133/</t>
  </si>
  <si>
    <t>WRONKI /DW150/ - PIOTROWO /DW185/</t>
  </si>
  <si>
    <t>WRONKI - BININO /DW186, DW116/</t>
  </si>
  <si>
    <t>BININO /DW186, DW116/ - SZAMOTUŁY</t>
  </si>
  <si>
    <t>SZAMOTUŁY /PRZEJŚCIE 2: DW187-DW187/</t>
  </si>
  <si>
    <t>SZAMOTUŁY /PRZEJŚCIE 3: DW187 - GR. MIASTA/</t>
  </si>
  <si>
    <t>SZAMOTUŁY - KOBYLNIKI /S11/</t>
  </si>
  <si>
    <t>PIOTROWO /DW182/ -SZAMOTUŁY</t>
  </si>
  <si>
    <t>KWILCZ /DK24/ - UPARTOWO</t>
  </si>
  <si>
    <t>PNIEWY /DW116/ - LIPNICA /DW306/</t>
  </si>
  <si>
    <t>LIPNICA /DW306/ - SZAMOTUŁY</t>
  </si>
  <si>
    <t>LIPNICA /DW187/ - SĘKOWO /DK92/</t>
  </si>
  <si>
    <t>SZAMOTUŁY /PRZEJŚCIE 1: GR. MIASTA - DW187/</t>
  </si>
  <si>
    <t>KOBYLNIKI /S11/ - PRZEŹMIEROWO /DK92/</t>
  </si>
  <si>
    <t>WRONKI /DW150, DW182/ -CISZKOWO</t>
  </si>
  <si>
    <t>PIŁA /PRZEJŚCIE: GR. MIASTA - DK11/</t>
  </si>
  <si>
    <t>PIŁA /PRZEJŚCIE: DK11 - GR. MIASTA/</t>
  </si>
  <si>
    <t>DEBRZNO /GR. WOJ./ - ZŁOTÓW</t>
  </si>
  <si>
    <t>ZŁOTÓW - PIŁA /DK10/</t>
  </si>
  <si>
    <t>PIŁA /PRZEJŚCIE: DK10 - RONDO JANA PAWŁA II (DK10)/</t>
  </si>
  <si>
    <t>JASTROWIE /DK11/ - ZŁOTÓW</t>
  </si>
  <si>
    <t>KRAJENKA /DW188/ - POBÓRKA /DK10/</t>
  </si>
  <si>
    <t>POBÓRKA /DK10/ - SZAMOCIN /DW191/</t>
  </si>
  <si>
    <t>SZAMOCIN /DW191/ - MARGONIN /DW193/</t>
  </si>
  <si>
    <t>RATAJE /DW193/ - SZAMOCIN /DW190/</t>
  </si>
  <si>
    <t>SZAMOCIN /DW190/ - NOWY DWÓR /DW242/</t>
  </si>
  <si>
    <t>CHODZIEŻ - MARGONIN /DW190/</t>
  </si>
  <si>
    <t>MARGONIN /DW190/ - GOŁAŃCZ /DW242/</t>
  </si>
  <si>
    <t>WYRZYSK /S10/ - MIECZKOWO /DW191/</t>
  </si>
  <si>
    <t>MIECZKOWO /DW191/ - GOŁAŃCZ /DW193/</t>
  </si>
  <si>
    <t>GOŁAŃCZ /DW193/ - MORAKOWO /DW241/</t>
  </si>
  <si>
    <t>GR.WOJ. - WYRZYSK /S10/</t>
  </si>
  <si>
    <t>KĘPNO /OBWODNICA/</t>
  </si>
  <si>
    <t>WRONKI /PRZEJŚCIE/</t>
  </si>
  <si>
    <t>20 a</t>
  </si>
  <si>
    <t>ręcznie z wykorzystaniem kamer (wideorejestracja)</t>
  </si>
  <si>
    <t>Deklaracja sposobu wykonania pomiarów</t>
  </si>
  <si>
    <t>ZAŁĄCZNIK NR 1 DO OPISU PRZEMIOTU ZAMÓWIENIA - CZĘŚĆ 6 - WYKAZ ODCINKÓW POMIAROWYCH GPR 2020 - TEREN DZIAŁANIA REJONU DRÓG WOJEWÓDZKICH W NOWYM TOMYŚLU</t>
  </si>
  <si>
    <t>ZAŁĄCZNIK NR 1 DO OPISU PRZEMIOTU ZAMÓWIENIA - CZĘŚĆ 4 - WYKAZ ODCINKÓW POMIAROWYCH GPR 2020 - TEREN DZIAŁANIA REJONU DRÓG WOJEWÓDZKICH W KONINIE</t>
  </si>
  <si>
    <t>KŁECKO - W. KŁECKO /S5/</t>
  </si>
  <si>
    <t>GNIEZNO /PRZEJŚCIE/: W. KŁECKO /S5/ - GNIEZNO, SKRZYŻ. Z UL. POZNAŃSKĄ/UL. TRASA ZJAZDU GNIEŹNIEŃSKIEGO</t>
  </si>
  <si>
    <t>GNIEZNO /PRZEJŚCIE/: W. KŁECKO /S5/ - GNIEZNO, SKRZYŻ. Z UL. POZNAŃSKĄ
/UL. TRASA ZJAZDU GNIEŹNIEŃSKIEGO</t>
  </si>
  <si>
    <t>GNIEZNO /PRZEJŚCIE/: W. GNIEZNO POŁUDNIE/S5/ - GNIEZNO - SKRZYŻ. Z UL. KOSTRZEWSKIEGO /DK15/</t>
  </si>
  <si>
    <t>GNIEZNO /PRZEJŚCIE/: SKRZYŻ. Z UL. KOSTRZEWSKIEGO /DK15/ - W. GNIEZNO PÓŁNOC /S5/</t>
  </si>
  <si>
    <t>W. GNIEZNO PÓŁNOC /S5/ - MODLISZEWKO /S5/</t>
  </si>
  <si>
    <t>GNIEZNO, UL. TRASA ZJAZDU GNIEŹNIEŃSKIEGO (Mc Donald's)</t>
  </si>
  <si>
    <t>SŁAWA WIELKOPOLSKA /DW196/ - GNIEZNO /DW194/</t>
  </si>
  <si>
    <t>W. JAROCIN /S11/ - GIZAŁKI /DW442/</t>
  </si>
  <si>
    <t>ODOLANÓW - CZARNY LAS /DK25/</t>
  </si>
  <si>
    <t>CZARNY LAS /DK25/ - OSTRZESZÓW</t>
  </si>
  <si>
    <t>OSTRÓW WIELKOPOLSKI - W. STRUGI /S11/</t>
  </si>
  <si>
    <t>GÓRECZNIK (restauracja)</t>
  </si>
  <si>
    <t>W. MOSINA /S5/ - KOMORNIKI</t>
  </si>
  <si>
    <t>KOMORNIKI - W.KOMORNIKI /A2/</t>
  </si>
  <si>
    <t>KOMORNIKI (skrzyżowanie z ul.Piastowską/Poznańską)</t>
  </si>
  <si>
    <t>TRZCIANKA - SKRZYŻ. Z DW174</t>
  </si>
  <si>
    <t>RADOSIEW- zatoka autob.</t>
  </si>
  <si>
    <t>SKRZYŻ. Z DW174 - CZARNKÓW</t>
  </si>
  <si>
    <t>ZOFIOWO (str. P - plac przy jezdni)</t>
  </si>
  <si>
    <t>GR.WOJ. - KOCIEŃ WIELKI /DW180/</t>
  </si>
  <si>
    <t>NIEKURSKO (parking przy kościele )</t>
  </si>
  <si>
    <t>HUTA SZKLANA - SKRZYŻ. Z DR. 22</t>
  </si>
  <si>
    <t>T</t>
  </si>
  <si>
    <t>KUŹNICA ŻELICHOWSKA (przy szkole)</t>
  </si>
  <si>
    <t>DR. 180 - JĘDRZEJEWO</t>
  </si>
  <si>
    <t>BIERNATOWO (przy drodze brukowej)</t>
  </si>
  <si>
    <t>GR. WOJ. - ŚWIĘTNO (SKRZYŻ. Z DR 315)</t>
  </si>
  <si>
    <t>WILCZE</t>
  </si>
  <si>
    <t>SIERAKÓW-CHRZYPSKO WIELKIE</t>
  </si>
  <si>
    <t>RYŻYN (zjazd przy byłym sklepie)</t>
  </si>
  <si>
    <t>CHOJNO - BIEZDROWO</t>
  </si>
  <si>
    <t>POŻAROWO (zjazd do byłego PGR)</t>
  </si>
  <si>
    <t>CHOJNO - SIERAKÓW</t>
  </si>
  <si>
    <t>LAS (skrzyż. do m. Gogolice)</t>
  </si>
  <si>
    <t>KWILCZ (SKRZYŻ. Z DR 24) - CHRZYPSKO WIELKIE (SKRZYŻ. Z DR 133)</t>
  </si>
  <si>
    <t>ŁĘŻCE (zatoka autobusowa)</t>
  </si>
  <si>
    <t>CHRZYPSKO (SKRZYŻ. Z DR 133) - BININO (SKRZYŻ. Z DR 184/116)</t>
  </si>
  <si>
    <t>WRÓBLEWO (zjazd indywidualny)</t>
  </si>
  <si>
    <t>ZATOM NOWY - ZATOM STARY</t>
  </si>
  <si>
    <t>PROM (budynek promisty)</t>
  </si>
  <si>
    <t>RADGOSZCZ - SIERAKÓW</t>
  </si>
  <si>
    <t>ZATOM NOWY (zjazd indywidualny)</t>
  </si>
  <si>
    <t>MIERZYN (zjazd indywidualny)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</si>
</sst>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4"/>
      <name val="Encode Sans Compressed"/>
      <charset val="238"/>
    </font>
    <font>
      <b/>
      <sz val="20"/>
      <name val="Encode Sans Compressed"/>
      <charset val="238"/>
    </font>
    <font>
      <sz val="10"/>
      <name val="Encode Sans Compressed"/>
      <charset val="238"/>
    </font>
    <font>
      <sz val="12"/>
      <name val="Encode Sans Compressed"/>
      <charset val="238"/>
    </font>
    <font>
      <sz val="8.5"/>
      <name val="Encode Sans Compressed"/>
      <charset val="238"/>
    </font>
    <font>
      <sz val="13"/>
      <name val="Encode Sans Compressed"/>
      <charset val="238"/>
    </font>
    <font>
      <sz val="8"/>
      <name val="Encode Sans Compressed"/>
      <charset val="238"/>
    </font>
    <font>
      <sz val="13.5"/>
      <name val="Encode Sans Compressed"/>
      <charset val="238"/>
    </font>
    <font>
      <b/>
      <sz val="14"/>
      <name val="Encode Sans Compressed"/>
      <charset val="238"/>
    </font>
    <font>
      <sz val="10"/>
      <name val="Arial CE"/>
      <charset val="238"/>
    </font>
    <font>
      <strike/>
      <sz val="14"/>
      <name val="Encode Sans Compressed"/>
      <charset val="238"/>
    </font>
    <font>
      <b/>
      <sz val="12"/>
      <name val="Encode Sans Compressed"/>
      <charset val="238"/>
    </font>
    <font>
      <sz val="11"/>
      <name val="Encode Sans Compressed"/>
      <charset val="238"/>
    </font>
    <font>
      <b/>
      <sz val="11"/>
      <name val="Encode Sans Compressed"/>
      <charset val="238"/>
    </font>
    <font>
      <b/>
      <sz val="13"/>
      <name val="Encode Sans Compressed"/>
      <charset val="238"/>
    </font>
    <font>
      <sz val="9"/>
      <color rgb="FFFF0000"/>
      <name val="Encode Sans Compressed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0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1" fontId="10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0" xfId="1" applyFont="1" applyFill="1" applyBorder="1"/>
    <xf numFmtId="0" fontId="2" fillId="2" borderId="3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Alignment="1">
      <alignment vertical="center"/>
    </xf>
    <xf numFmtId="0" fontId="0" fillId="0" borderId="0" xfId="0" applyFont="1"/>
    <xf numFmtId="164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left"/>
    </xf>
    <xf numFmtId="1" fontId="2" fillId="0" borderId="1" xfId="0" applyNumberFormat="1" applyFont="1" applyFill="1" applyBorder="1"/>
    <xf numFmtId="0" fontId="2" fillId="0" borderId="1" xfId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3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7"/>
  <sheetViews>
    <sheetView tabSelected="1" view="pageBreakPreview" zoomScale="60" zoomScaleNormal="70" workbookViewId="0">
      <selection activeCell="I44" sqref="I44:I48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5.42578125" style="5" customWidth="1"/>
    <col min="9" max="9" width="10.7109375" style="5" customWidth="1"/>
    <col min="10" max="11" width="12.42578125" style="4" customWidth="1"/>
    <col min="12" max="12" width="49.2851562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customHeight="1" x14ac:dyDescent="0.2">
      <c r="A1" s="89" t="s">
        <v>362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ht="19.5" customHeigh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40">
        <v>30050</v>
      </c>
      <c r="B9" s="15">
        <v>177</v>
      </c>
      <c r="C9" s="16">
        <v>66.566000000000003</v>
      </c>
      <c r="D9" s="16">
        <v>74.968999999999994</v>
      </c>
      <c r="E9" s="16">
        <v>66.566000000000003</v>
      </c>
      <c r="F9" s="16">
        <v>74.968999999999994</v>
      </c>
      <c r="G9" s="16">
        <f t="shared" ref="G9:G43" si="0">SUM(F9,-E9)</f>
        <v>8.4029999999999916</v>
      </c>
      <c r="H9" s="17" t="s">
        <v>576</v>
      </c>
      <c r="I9" s="18" t="s">
        <v>151</v>
      </c>
      <c r="J9" s="16">
        <v>71.849999999999994</v>
      </c>
      <c r="K9" s="16">
        <v>71.849999999999994</v>
      </c>
      <c r="L9" s="95" t="s">
        <v>98</v>
      </c>
      <c r="M9" s="46">
        <v>1</v>
      </c>
      <c r="N9" s="46">
        <v>1</v>
      </c>
      <c r="O9" s="46">
        <v>1</v>
      </c>
      <c r="P9" s="46">
        <v>0</v>
      </c>
      <c r="Q9" s="46">
        <v>1</v>
      </c>
      <c r="R9" s="27">
        <f t="shared" ref="R9:R43" si="1">N9*P9*16</f>
        <v>0</v>
      </c>
      <c r="S9" s="14">
        <f t="shared" ref="S9:S43" si="2">O9*Q9*8</f>
        <v>8</v>
      </c>
      <c r="T9" s="14">
        <f t="shared" ref="T9:T43" si="3">SUM(R9:S9)</f>
        <v>8</v>
      </c>
      <c r="U9" s="125" t="s">
        <v>17</v>
      </c>
      <c r="V9" s="147">
        <v>1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40">
        <v>30051</v>
      </c>
      <c r="B10" s="15">
        <v>177</v>
      </c>
      <c r="C10" s="16">
        <v>74.968999999999994</v>
      </c>
      <c r="D10" s="16">
        <v>81.314999999999998</v>
      </c>
      <c r="E10" s="16">
        <v>74.968999999999994</v>
      </c>
      <c r="F10" s="16">
        <v>80.290000000000006</v>
      </c>
      <c r="G10" s="16">
        <f t="shared" si="0"/>
        <v>5.3210000000000122</v>
      </c>
      <c r="H10" s="17" t="s">
        <v>399</v>
      </c>
      <c r="I10" s="18" t="s">
        <v>88</v>
      </c>
      <c r="J10" s="16">
        <v>81.2</v>
      </c>
      <c r="K10" s="16">
        <v>81.2</v>
      </c>
      <c r="L10" s="95" t="s">
        <v>86</v>
      </c>
      <c r="M10" s="14">
        <v>1</v>
      </c>
      <c r="N10" s="14">
        <v>1</v>
      </c>
      <c r="O10" s="14">
        <v>1</v>
      </c>
      <c r="P10" s="19">
        <v>2</v>
      </c>
      <c r="Q10" s="14">
        <v>1</v>
      </c>
      <c r="R10" s="14">
        <f t="shared" si="1"/>
        <v>32</v>
      </c>
      <c r="S10" s="14">
        <f t="shared" si="2"/>
        <v>8</v>
      </c>
      <c r="T10" s="14">
        <f t="shared" si="3"/>
        <v>40</v>
      </c>
      <c r="U10" s="125" t="s">
        <v>17</v>
      </c>
      <c r="V10" s="147">
        <v>1</v>
      </c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40">
        <v>30052</v>
      </c>
      <c r="B11" s="15">
        <v>177</v>
      </c>
      <c r="C11" s="16">
        <v>81.314999999999998</v>
      </c>
      <c r="D11" s="16">
        <v>83.75</v>
      </c>
      <c r="E11" s="16">
        <v>80.290000000000006</v>
      </c>
      <c r="F11" s="16">
        <v>83.75</v>
      </c>
      <c r="G11" s="16">
        <f t="shared" si="0"/>
        <v>3.4599999999999937</v>
      </c>
      <c r="H11" s="17" t="s">
        <v>99</v>
      </c>
      <c r="I11" s="18" t="s">
        <v>10</v>
      </c>
      <c r="J11" s="16">
        <v>82.85</v>
      </c>
      <c r="K11" s="16">
        <v>82.85</v>
      </c>
      <c r="L11" s="95" t="s">
        <v>100</v>
      </c>
      <c r="M11" s="14">
        <v>1</v>
      </c>
      <c r="N11" s="14">
        <v>1</v>
      </c>
      <c r="O11" s="14">
        <v>1</v>
      </c>
      <c r="P11" s="19">
        <v>5</v>
      </c>
      <c r="Q11" s="14">
        <v>1</v>
      </c>
      <c r="R11" s="14">
        <f t="shared" si="1"/>
        <v>80</v>
      </c>
      <c r="S11" s="14">
        <f t="shared" si="2"/>
        <v>8</v>
      </c>
      <c r="T11" s="14">
        <f t="shared" si="3"/>
        <v>88</v>
      </c>
      <c r="U11" s="125" t="s">
        <v>17</v>
      </c>
      <c r="V11" s="147">
        <v>1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40">
        <v>30053</v>
      </c>
      <c r="B12" s="15">
        <v>178</v>
      </c>
      <c r="C12" s="16">
        <v>12.77</v>
      </c>
      <c r="D12" s="16">
        <v>26.245000000000001</v>
      </c>
      <c r="E12" s="16">
        <v>12.77</v>
      </c>
      <c r="F12" s="16">
        <v>26.245000000000001</v>
      </c>
      <c r="G12" s="16">
        <f t="shared" si="0"/>
        <v>13.475000000000001</v>
      </c>
      <c r="H12" s="17" t="s">
        <v>101</v>
      </c>
      <c r="I12" s="18" t="s">
        <v>88</v>
      </c>
      <c r="J12" s="16">
        <v>18.850000000000001</v>
      </c>
      <c r="K12" s="16">
        <v>18.850000000000001</v>
      </c>
      <c r="L12" s="95" t="s">
        <v>577</v>
      </c>
      <c r="M12" s="14">
        <v>1</v>
      </c>
      <c r="N12" s="14">
        <v>1</v>
      </c>
      <c r="O12" s="14">
        <v>1</v>
      </c>
      <c r="P12" s="19">
        <v>2</v>
      </c>
      <c r="Q12" s="14">
        <v>1</v>
      </c>
      <c r="R12" s="14">
        <f t="shared" si="1"/>
        <v>32</v>
      </c>
      <c r="S12" s="14">
        <f t="shared" si="2"/>
        <v>8</v>
      </c>
      <c r="T12" s="14">
        <f t="shared" si="3"/>
        <v>40</v>
      </c>
      <c r="U12" s="125" t="s">
        <v>17</v>
      </c>
      <c r="V12" s="147">
        <v>1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40">
        <v>30055</v>
      </c>
      <c r="B13" s="15">
        <v>178</v>
      </c>
      <c r="C13" s="16">
        <v>26.245000000000001</v>
      </c>
      <c r="D13" s="16">
        <v>31.437999999999999</v>
      </c>
      <c r="E13" s="16">
        <v>26.245000000000001</v>
      </c>
      <c r="F13" s="16">
        <v>31.437999999999999</v>
      </c>
      <c r="G13" s="16">
        <f t="shared" si="0"/>
        <v>5.1929999999999978</v>
      </c>
      <c r="H13" s="17" t="s">
        <v>52</v>
      </c>
      <c r="I13" s="18" t="s">
        <v>10</v>
      </c>
      <c r="J13" s="16">
        <v>29.77</v>
      </c>
      <c r="K13" s="16">
        <v>29.77</v>
      </c>
      <c r="L13" s="95" t="s">
        <v>103</v>
      </c>
      <c r="M13" s="14">
        <v>1</v>
      </c>
      <c r="N13" s="14">
        <v>2</v>
      </c>
      <c r="O13" s="14">
        <v>2</v>
      </c>
      <c r="P13" s="19">
        <v>5</v>
      </c>
      <c r="Q13" s="14">
        <v>1</v>
      </c>
      <c r="R13" s="14">
        <f t="shared" si="1"/>
        <v>160</v>
      </c>
      <c r="S13" s="14">
        <f t="shared" si="2"/>
        <v>16</v>
      </c>
      <c r="T13" s="14">
        <f t="shared" si="3"/>
        <v>176</v>
      </c>
      <c r="U13" s="125" t="s">
        <v>17</v>
      </c>
      <c r="V13" s="147">
        <v>1</v>
      </c>
      <c r="W13" s="14"/>
      <c r="X13" s="14"/>
      <c r="Y13" s="14"/>
      <c r="Z13" s="14"/>
      <c r="AA13" s="14"/>
      <c r="AB13" s="14"/>
      <c r="AC13" s="14"/>
    </row>
    <row r="14" spans="1:29" x14ac:dyDescent="0.2">
      <c r="A14" s="140">
        <v>30057</v>
      </c>
      <c r="B14" s="15">
        <v>178</v>
      </c>
      <c r="C14" s="16">
        <v>33.985999999999997</v>
      </c>
      <c r="D14" s="16">
        <v>44.064999999999998</v>
      </c>
      <c r="E14" s="16">
        <v>33.985999999999997</v>
      </c>
      <c r="F14" s="16">
        <v>44.064999999999998</v>
      </c>
      <c r="G14" s="16">
        <f t="shared" si="0"/>
        <v>10.079000000000001</v>
      </c>
      <c r="H14" s="17" t="s">
        <v>572</v>
      </c>
      <c r="I14" s="18" t="s">
        <v>9</v>
      </c>
      <c r="J14" s="16">
        <v>36.5</v>
      </c>
      <c r="K14" s="164">
        <v>36.5</v>
      </c>
      <c r="L14" s="17" t="s">
        <v>152</v>
      </c>
      <c r="M14" s="14">
        <v>1</v>
      </c>
      <c r="N14" s="14">
        <v>1</v>
      </c>
      <c r="O14" s="14">
        <v>1</v>
      </c>
      <c r="P14" s="14">
        <v>5</v>
      </c>
      <c r="Q14" s="14">
        <v>1</v>
      </c>
      <c r="R14" s="14">
        <f t="shared" si="1"/>
        <v>80</v>
      </c>
      <c r="S14" s="14">
        <f t="shared" si="2"/>
        <v>8</v>
      </c>
      <c r="T14" s="14">
        <f t="shared" si="3"/>
        <v>88</v>
      </c>
      <c r="U14" s="125" t="s">
        <v>17</v>
      </c>
      <c r="V14" s="147">
        <v>1</v>
      </c>
      <c r="W14" s="14"/>
      <c r="X14" s="14"/>
      <c r="Y14" s="14"/>
      <c r="Z14" s="14"/>
      <c r="AA14" s="14"/>
      <c r="AB14" s="14"/>
      <c r="AC14" s="14"/>
    </row>
    <row r="15" spans="1:29" x14ac:dyDescent="0.2">
      <c r="A15" s="140">
        <v>30058</v>
      </c>
      <c r="B15" s="15">
        <v>178</v>
      </c>
      <c r="C15" s="16">
        <v>44.064999999999998</v>
      </c>
      <c r="D15" s="16">
        <v>46.137999999999998</v>
      </c>
      <c r="E15" s="16">
        <v>44.064999999999998</v>
      </c>
      <c r="F15" s="16">
        <v>46.137999999999998</v>
      </c>
      <c r="G15" s="16">
        <f t="shared" si="0"/>
        <v>2.0730000000000004</v>
      </c>
      <c r="H15" s="17" t="s">
        <v>574</v>
      </c>
      <c r="I15" s="18" t="s">
        <v>9</v>
      </c>
      <c r="J15" s="16">
        <v>45.37</v>
      </c>
      <c r="K15" s="164">
        <v>45.37</v>
      </c>
      <c r="L15" s="17" t="s">
        <v>575</v>
      </c>
      <c r="M15" s="14">
        <v>1</v>
      </c>
      <c r="N15" s="14">
        <v>1</v>
      </c>
      <c r="O15" s="14">
        <v>1</v>
      </c>
      <c r="P15" s="14">
        <v>5</v>
      </c>
      <c r="Q15" s="14">
        <v>1</v>
      </c>
      <c r="R15" s="14">
        <f t="shared" ref="R15" si="4">N15*P15*16</f>
        <v>80</v>
      </c>
      <c r="S15" s="14">
        <f t="shared" ref="S15" si="5">O15*Q15*8</f>
        <v>8</v>
      </c>
      <c r="T15" s="14">
        <f t="shared" ref="T15" si="6">SUM(R15:S15)</f>
        <v>88</v>
      </c>
      <c r="U15" s="125" t="s">
        <v>17</v>
      </c>
      <c r="V15" s="147">
        <v>1</v>
      </c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40">
        <v>30061</v>
      </c>
      <c r="B16" s="15">
        <v>178</v>
      </c>
      <c r="C16" s="16">
        <v>52.122999999999998</v>
      </c>
      <c r="D16" s="16">
        <v>65.305999999999997</v>
      </c>
      <c r="E16" s="16">
        <v>52.122999999999998</v>
      </c>
      <c r="F16" s="16">
        <v>64.570999999999998</v>
      </c>
      <c r="G16" s="16">
        <f t="shared" si="0"/>
        <v>12.448</v>
      </c>
      <c r="H16" s="17" t="s">
        <v>105</v>
      </c>
      <c r="I16" s="18" t="s">
        <v>9</v>
      </c>
      <c r="J16" s="20">
        <v>62.6</v>
      </c>
      <c r="K16" s="20">
        <v>62.6</v>
      </c>
      <c r="L16" s="95" t="s">
        <v>76</v>
      </c>
      <c r="M16" s="14">
        <v>1</v>
      </c>
      <c r="N16" s="14">
        <v>1</v>
      </c>
      <c r="O16" s="14">
        <v>1</v>
      </c>
      <c r="P16" s="14">
        <v>5</v>
      </c>
      <c r="Q16" s="14">
        <v>1</v>
      </c>
      <c r="R16" s="14">
        <f t="shared" si="1"/>
        <v>80</v>
      </c>
      <c r="S16" s="14">
        <f t="shared" si="2"/>
        <v>8</v>
      </c>
      <c r="T16" s="14">
        <f t="shared" si="3"/>
        <v>88</v>
      </c>
      <c r="U16" s="125" t="s">
        <v>17</v>
      </c>
      <c r="V16" s="147">
        <v>1</v>
      </c>
      <c r="W16" s="14"/>
      <c r="X16" s="14"/>
      <c r="Y16" s="14"/>
      <c r="Z16" s="14"/>
      <c r="AA16" s="14"/>
      <c r="AB16" s="14"/>
      <c r="AC16" s="14"/>
    </row>
    <row r="17" spans="1:249" ht="20.100000000000001" customHeight="1" x14ac:dyDescent="0.2">
      <c r="A17" s="140">
        <v>30063</v>
      </c>
      <c r="B17" s="15">
        <v>178</v>
      </c>
      <c r="C17" s="16">
        <v>65.3</v>
      </c>
      <c r="D17" s="16">
        <v>85.3</v>
      </c>
      <c r="E17" s="16">
        <v>72.272000000000006</v>
      </c>
      <c r="F17" s="16">
        <v>81.319999999999993</v>
      </c>
      <c r="G17" s="16">
        <f t="shared" si="0"/>
        <v>9.0479999999999876</v>
      </c>
      <c r="H17" s="17" t="s">
        <v>106</v>
      </c>
      <c r="I17" s="18" t="s">
        <v>9</v>
      </c>
      <c r="J17" s="16">
        <v>73.25</v>
      </c>
      <c r="K17" s="16">
        <v>73.25</v>
      </c>
      <c r="L17" s="95" t="s">
        <v>153</v>
      </c>
      <c r="M17" s="14">
        <v>1</v>
      </c>
      <c r="N17" s="14">
        <v>1</v>
      </c>
      <c r="O17" s="14">
        <v>1</v>
      </c>
      <c r="P17" s="14">
        <v>5</v>
      </c>
      <c r="Q17" s="14">
        <v>1</v>
      </c>
      <c r="R17" s="14">
        <f t="shared" si="1"/>
        <v>80</v>
      </c>
      <c r="S17" s="14">
        <f t="shared" si="2"/>
        <v>8</v>
      </c>
      <c r="T17" s="14">
        <f t="shared" si="3"/>
        <v>88</v>
      </c>
      <c r="U17" s="125" t="s">
        <v>17</v>
      </c>
      <c r="V17" s="147">
        <v>1</v>
      </c>
      <c r="W17" s="14"/>
      <c r="X17" s="14"/>
      <c r="Y17" s="14"/>
      <c r="Z17" s="14"/>
      <c r="AA17" s="14"/>
      <c r="AB17" s="14"/>
      <c r="AC17" s="14"/>
    </row>
    <row r="18" spans="1:249" ht="20.100000000000001" customHeight="1" x14ac:dyDescent="0.2">
      <c r="A18" s="140">
        <v>30065</v>
      </c>
      <c r="B18" s="15">
        <v>180</v>
      </c>
      <c r="C18" s="16">
        <v>0</v>
      </c>
      <c r="D18" s="16">
        <v>7.0490000000000004</v>
      </c>
      <c r="E18" s="16">
        <v>0</v>
      </c>
      <c r="F18" s="16">
        <v>7.0490000000000004</v>
      </c>
      <c r="G18" s="16">
        <f t="shared" si="0"/>
        <v>7.0490000000000004</v>
      </c>
      <c r="H18" s="17" t="s">
        <v>400</v>
      </c>
      <c r="I18" s="18" t="s">
        <v>88</v>
      </c>
      <c r="J18" s="16">
        <v>2.2999999999999998</v>
      </c>
      <c r="K18" s="16">
        <v>2.2999999999999998</v>
      </c>
      <c r="L18" s="95" t="s">
        <v>107</v>
      </c>
      <c r="M18" s="14">
        <v>1</v>
      </c>
      <c r="N18" s="14">
        <v>1</v>
      </c>
      <c r="O18" s="14">
        <v>1</v>
      </c>
      <c r="P18" s="19">
        <v>2</v>
      </c>
      <c r="Q18" s="14">
        <v>1</v>
      </c>
      <c r="R18" s="14">
        <f t="shared" si="1"/>
        <v>32</v>
      </c>
      <c r="S18" s="14">
        <f t="shared" si="2"/>
        <v>8</v>
      </c>
      <c r="T18" s="14">
        <f t="shared" si="3"/>
        <v>40</v>
      </c>
      <c r="U18" s="125" t="s">
        <v>17</v>
      </c>
      <c r="V18" s="147">
        <v>1</v>
      </c>
      <c r="W18" s="14"/>
      <c r="X18" s="14"/>
      <c r="Y18" s="14"/>
      <c r="Z18" s="14"/>
      <c r="AA18" s="14"/>
      <c r="AB18" s="14"/>
      <c r="AC18" s="14"/>
    </row>
    <row r="19" spans="1:249" ht="20.100000000000001" customHeight="1" x14ac:dyDescent="0.2">
      <c r="A19" s="140">
        <v>30066</v>
      </c>
      <c r="B19" s="15">
        <v>180</v>
      </c>
      <c r="C19" s="16">
        <v>7.0490000000000004</v>
      </c>
      <c r="D19" s="16">
        <v>12.664999999999999</v>
      </c>
      <c r="E19" s="16">
        <v>7.0490000000000004</v>
      </c>
      <c r="F19" s="16">
        <v>12.664999999999999</v>
      </c>
      <c r="G19" s="16">
        <f t="shared" si="0"/>
        <v>5.6159999999999988</v>
      </c>
      <c r="H19" s="17" t="s">
        <v>401</v>
      </c>
      <c r="I19" s="18" t="s">
        <v>88</v>
      </c>
      <c r="J19" s="16">
        <v>12.5</v>
      </c>
      <c r="K19" s="16">
        <v>12.5</v>
      </c>
      <c r="L19" s="95" t="s">
        <v>90</v>
      </c>
      <c r="M19" s="14">
        <v>1</v>
      </c>
      <c r="N19" s="14">
        <v>1</v>
      </c>
      <c r="O19" s="14">
        <v>1</v>
      </c>
      <c r="P19" s="19">
        <v>2</v>
      </c>
      <c r="Q19" s="14">
        <v>1</v>
      </c>
      <c r="R19" s="14">
        <f t="shared" si="1"/>
        <v>32</v>
      </c>
      <c r="S19" s="14">
        <f t="shared" si="2"/>
        <v>8</v>
      </c>
      <c r="T19" s="14">
        <f t="shared" si="3"/>
        <v>40</v>
      </c>
      <c r="U19" s="125" t="s">
        <v>17</v>
      </c>
      <c r="V19" s="147">
        <v>1</v>
      </c>
      <c r="W19" s="114"/>
      <c r="X19" s="114"/>
      <c r="Y19" s="114"/>
      <c r="Z19" s="114"/>
      <c r="AA19" s="114"/>
      <c r="AB19" s="114"/>
      <c r="AC19" s="114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</row>
    <row r="20" spans="1:249" ht="20.100000000000001" customHeight="1" x14ac:dyDescent="0.2">
      <c r="A20" s="140">
        <v>30067</v>
      </c>
      <c r="B20" s="15">
        <v>180</v>
      </c>
      <c r="C20" s="16">
        <v>12.664999999999999</v>
      </c>
      <c r="D20" s="16">
        <v>18.72</v>
      </c>
      <c r="E20" s="16">
        <v>12.7</v>
      </c>
      <c r="F20" s="16">
        <v>18.72</v>
      </c>
      <c r="G20" s="16">
        <f t="shared" si="0"/>
        <v>6.02</v>
      </c>
      <c r="H20" s="17" t="s">
        <v>402</v>
      </c>
      <c r="I20" s="18" t="s">
        <v>9</v>
      </c>
      <c r="J20" s="16">
        <v>17.7</v>
      </c>
      <c r="K20" s="16">
        <v>17.7</v>
      </c>
      <c r="L20" s="95" t="s">
        <v>77</v>
      </c>
      <c r="M20" s="14">
        <v>1</v>
      </c>
      <c r="N20" s="14">
        <v>1</v>
      </c>
      <c r="O20" s="14">
        <v>1</v>
      </c>
      <c r="P20" s="19">
        <v>5</v>
      </c>
      <c r="Q20" s="14">
        <v>1</v>
      </c>
      <c r="R20" s="14">
        <f t="shared" si="1"/>
        <v>80</v>
      </c>
      <c r="S20" s="14">
        <f t="shared" si="2"/>
        <v>8</v>
      </c>
      <c r="T20" s="14">
        <f t="shared" si="3"/>
        <v>88</v>
      </c>
      <c r="U20" s="125" t="s">
        <v>17</v>
      </c>
      <c r="V20" s="147">
        <v>1</v>
      </c>
      <c r="W20" s="14"/>
      <c r="X20" s="14"/>
      <c r="Y20" s="14"/>
      <c r="Z20" s="14"/>
      <c r="AA20" s="14"/>
      <c r="AB20" s="14"/>
      <c r="AC20" s="14"/>
    </row>
    <row r="21" spans="1:249" s="49" customFormat="1" ht="20.100000000000001" customHeight="1" x14ac:dyDescent="0.2">
      <c r="A21" s="140">
        <v>30068</v>
      </c>
      <c r="B21" s="15">
        <v>180</v>
      </c>
      <c r="C21" s="16">
        <v>18.72</v>
      </c>
      <c r="D21" s="16">
        <v>23.042000000000002</v>
      </c>
      <c r="E21" s="16">
        <v>18.72</v>
      </c>
      <c r="F21" s="16">
        <v>23.042000000000002</v>
      </c>
      <c r="G21" s="16">
        <f t="shared" si="0"/>
        <v>4.3220000000000027</v>
      </c>
      <c r="H21" s="17" t="s">
        <v>52</v>
      </c>
      <c r="I21" s="18" t="s">
        <v>10</v>
      </c>
      <c r="J21" s="16">
        <v>21.6</v>
      </c>
      <c r="K21" s="16">
        <v>21.55</v>
      </c>
      <c r="L21" s="95" t="s">
        <v>108</v>
      </c>
      <c r="M21" s="14">
        <v>1</v>
      </c>
      <c r="N21" s="14">
        <v>2</v>
      </c>
      <c r="O21" s="14">
        <v>2</v>
      </c>
      <c r="P21" s="19">
        <v>5</v>
      </c>
      <c r="Q21" s="14">
        <v>1</v>
      </c>
      <c r="R21" s="14">
        <f t="shared" si="1"/>
        <v>160</v>
      </c>
      <c r="S21" s="14">
        <f t="shared" si="2"/>
        <v>16</v>
      </c>
      <c r="T21" s="14">
        <f t="shared" si="3"/>
        <v>176</v>
      </c>
      <c r="U21" s="125" t="s">
        <v>17</v>
      </c>
      <c r="V21" s="147">
        <v>1</v>
      </c>
      <c r="W21" s="14"/>
      <c r="X21" s="14"/>
      <c r="Y21" s="14"/>
      <c r="Z21" s="14"/>
      <c r="AA21" s="14"/>
      <c r="AB21" s="14"/>
      <c r="AC21" s="1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</row>
    <row r="22" spans="1:249" ht="20.100000000000001" customHeight="1" x14ac:dyDescent="0.2">
      <c r="A22" s="140">
        <v>30070</v>
      </c>
      <c r="B22" s="15">
        <v>180</v>
      </c>
      <c r="C22" s="16">
        <v>23.042000000000002</v>
      </c>
      <c r="D22" s="16">
        <v>40.418999999999997</v>
      </c>
      <c r="E22" s="16">
        <v>31.393000000000001</v>
      </c>
      <c r="F22" s="16">
        <v>40.418999999999997</v>
      </c>
      <c r="G22" s="16">
        <f t="shared" si="0"/>
        <v>9.0259999999999962</v>
      </c>
      <c r="H22" s="17" t="s">
        <v>109</v>
      </c>
      <c r="I22" s="18" t="s">
        <v>9</v>
      </c>
      <c r="J22" s="16">
        <v>35.4</v>
      </c>
      <c r="K22" s="16">
        <v>35.4</v>
      </c>
      <c r="L22" s="95" t="s">
        <v>154</v>
      </c>
      <c r="M22" s="14">
        <v>1</v>
      </c>
      <c r="N22" s="14">
        <v>1</v>
      </c>
      <c r="O22" s="14">
        <v>1</v>
      </c>
      <c r="P22" s="14">
        <v>5</v>
      </c>
      <c r="Q22" s="14">
        <v>1</v>
      </c>
      <c r="R22" s="14">
        <f t="shared" si="1"/>
        <v>80</v>
      </c>
      <c r="S22" s="14">
        <f t="shared" si="2"/>
        <v>8</v>
      </c>
      <c r="T22" s="14">
        <f t="shared" si="3"/>
        <v>88</v>
      </c>
      <c r="U22" s="125" t="s">
        <v>17</v>
      </c>
      <c r="V22" s="147">
        <v>1</v>
      </c>
      <c r="W22" s="14"/>
      <c r="X22" s="14"/>
      <c r="Y22" s="14"/>
      <c r="Z22" s="14"/>
      <c r="AA22" s="14"/>
      <c r="AB22" s="14"/>
      <c r="AC22" s="14"/>
    </row>
    <row r="23" spans="1:249" ht="20.100000000000001" customHeight="1" x14ac:dyDescent="0.2">
      <c r="A23" s="140">
        <v>30071</v>
      </c>
      <c r="B23" s="15">
        <v>181</v>
      </c>
      <c r="C23" s="16">
        <v>5.5570000000000004</v>
      </c>
      <c r="D23" s="16">
        <v>10.336</v>
      </c>
      <c r="E23" s="16">
        <v>5.5570000000000004</v>
      </c>
      <c r="F23" s="16">
        <v>10.336</v>
      </c>
      <c r="G23" s="16">
        <f t="shared" si="0"/>
        <v>4.7789999999999999</v>
      </c>
      <c r="H23" s="17" t="s">
        <v>110</v>
      </c>
      <c r="I23" s="18" t="s">
        <v>88</v>
      </c>
      <c r="J23" s="16">
        <v>9.9600000000000009</v>
      </c>
      <c r="K23" s="16">
        <v>9.9600000000000009</v>
      </c>
      <c r="L23" s="95" t="s">
        <v>111</v>
      </c>
      <c r="M23" s="14">
        <v>1</v>
      </c>
      <c r="N23" s="14">
        <v>1</v>
      </c>
      <c r="O23" s="14">
        <v>1</v>
      </c>
      <c r="P23" s="14">
        <v>2</v>
      </c>
      <c r="Q23" s="14">
        <v>1</v>
      </c>
      <c r="R23" s="14">
        <f t="shared" si="1"/>
        <v>32</v>
      </c>
      <c r="S23" s="14">
        <f t="shared" si="2"/>
        <v>8</v>
      </c>
      <c r="T23" s="14">
        <f t="shared" si="3"/>
        <v>40</v>
      </c>
      <c r="U23" s="125" t="s">
        <v>17</v>
      </c>
      <c r="V23" s="147">
        <v>1</v>
      </c>
      <c r="W23" s="14"/>
      <c r="X23" s="14"/>
      <c r="Y23" s="14"/>
      <c r="Z23" s="14"/>
      <c r="AA23" s="14"/>
      <c r="AB23" s="14"/>
      <c r="AC23" s="14"/>
    </row>
    <row r="24" spans="1:249" ht="20.100000000000001" customHeight="1" x14ac:dyDescent="0.2">
      <c r="A24" s="140">
        <v>30072</v>
      </c>
      <c r="B24" s="15">
        <v>181</v>
      </c>
      <c r="C24" s="16">
        <v>10.336</v>
      </c>
      <c r="D24" s="16">
        <v>27.300999999999998</v>
      </c>
      <c r="E24" s="16">
        <v>10.336</v>
      </c>
      <c r="F24" s="16">
        <v>26.425999999999998</v>
      </c>
      <c r="G24" s="16">
        <f t="shared" si="0"/>
        <v>16.089999999999996</v>
      </c>
      <c r="H24" s="17" t="s">
        <v>401</v>
      </c>
      <c r="I24" s="18" t="s">
        <v>88</v>
      </c>
      <c r="J24" s="16">
        <v>16.329999999999998</v>
      </c>
      <c r="K24" s="16">
        <v>16.329999999999998</v>
      </c>
      <c r="L24" s="95" t="s">
        <v>112</v>
      </c>
      <c r="M24" s="14">
        <v>1</v>
      </c>
      <c r="N24" s="14">
        <v>1</v>
      </c>
      <c r="O24" s="14">
        <v>1</v>
      </c>
      <c r="P24" s="14">
        <v>2</v>
      </c>
      <c r="Q24" s="14">
        <v>1</v>
      </c>
      <c r="R24" s="14">
        <f t="shared" si="1"/>
        <v>32</v>
      </c>
      <c r="S24" s="14">
        <f t="shared" si="2"/>
        <v>8</v>
      </c>
      <c r="T24" s="14">
        <f t="shared" si="3"/>
        <v>40</v>
      </c>
      <c r="U24" s="125" t="s">
        <v>17</v>
      </c>
      <c r="V24" s="147">
        <v>1</v>
      </c>
      <c r="W24" s="14"/>
      <c r="X24" s="14"/>
      <c r="Y24" s="14"/>
      <c r="Z24" s="14"/>
      <c r="AA24" s="14"/>
      <c r="AB24" s="14"/>
      <c r="AC24" s="14"/>
    </row>
    <row r="25" spans="1:249" ht="20.100000000000001" customHeight="1" x14ac:dyDescent="0.2">
      <c r="A25" s="140">
        <v>30075</v>
      </c>
      <c r="B25" s="15">
        <v>181</v>
      </c>
      <c r="C25" s="16">
        <v>27.300999999999998</v>
      </c>
      <c r="D25" s="16">
        <v>47.164000000000001</v>
      </c>
      <c r="E25" s="16">
        <v>26.425999999999998</v>
      </c>
      <c r="F25" s="16">
        <v>47.164000000000001</v>
      </c>
      <c r="G25" s="16">
        <f t="shared" si="0"/>
        <v>20.738000000000003</v>
      </c>
      <c r="H25" s="17" t="s">
        <v>402</v>
      </c>
      <c r="I25" s="18" t="s">
        <v>88</v>
      </c>
      <c r="J25" s="16">
        <v>28.6</v>
      </c>
      <c r="K25" s="16">
        <v>28.6</v>
      </c>
      <c r="L25" s="95" t="s">
        <v>78</v>
      </c>
      <c r="M25" s="14">
        <v>1</v>
      </c>
      <c r="N25" s="14">
        <v>1</v>
      </c>
      <c r="O25" s="14">
        <v>1</v>
      </c>
      <c r="P25" s="14">
        <v>2</v>
      </c>
      <c r="Q25" s="14">
        <v>1</v>
      </c>
      <c r="R25" s="14">
        <f t="shared" si="1"/>
        <v>32</v>
      </c>
      <c r="S25" s="14">
        <f t="shared" si="2"/>
        <v>8</v>
      </c>
      <c r="T25" s="14">
        <f t="shared" si="3"/>
        <v>40</v>
      </c>
      <c r="U25" s="125" t="s">
        <v>17</v>
      </c>
      <c r="V25" s="147">
        <v>1</v>
      </c>
      <c r="W25" s="114"/>
      <c r="X25" s="114"/>
      <c r="Y25" s="114"/>
      <c r="Z25" s="114"/>
      <c r="AA25" s="114"/>
      <c r="AB25" s="114"/>
      <c r="AC25" s="114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</row>
    <row r="26" spans="1:249" ht="20.100000000000001" customHeight="1" x14ac:dyDescent="0.2">
      <c r="A26" s="140">
        <v>30077</v>
      </c>
      <c r="B26" s="15">
        <v>181</v>
      </c>
      <c r="C26" s="16">
        <v>47.164000000000001</v>
      </c>
      <c r="D26" s="16">
        <v>53.661999999999999</v>
      </c>
      <c r="E26" s="16">
        <v>47.164000000000001</v>
      </c>
      <c r="F26" s="16">
        <v>53.661999999999999</v>
      </c>
      <c r="G26" s="16">
        <f t="shared" si="0"/>
        <v>6.4979999999999976</v>
      </c>
      <c r="H26" s="17" t="s">
        <v>403</v>
      </c>
      <c r="I26" s="18" t="s">
        <v>88</v>
      </c>
      <c r="J26" s="16">
        <v>50.57</v>
      </c>
      <c r="K26" s="16">
        <v>50.57</v>
      </c>
      <c r="L26" s="95" t="s">
        <v>113</v>
      </c>
      <c r="M26" s="14">
        <v>1</v>
      </c>
      <c r="N26" s="14">
        <v>1</v>
      </c>
      <c r="O26" s="14">
        <v>1</v>
      </c>
      <c r="P26" s="14">
        <v>2</v>
      </c>
      <c r="Q26" s="14">
        <v>1</v>
      </c>
      <c r="R26" s="14">
        <f t="shared" si="1"/>
        <v>32</v>
      </c>
      <c r="S26" s="14">
        <f t="shared" si="2"/>
        <v>8</v>
      </c>
      <c r="T26" s="14">
        <f t="shared" si="3"/>
        <v>40</v>
      </c>
      <c r="U26" s="125" t="s">
        <v>17</v>
      </c>
      <c r="V26" s="147">
        <v>1</v>
      </c>
      <c r="W26" s="114"/>
      <c r="X26" s="114"/>
      <c r="Y26" s="114"/>
      <c r="Z26" s="114"/>
      <c r="AA26" s="114"/>
      <c r="AB26" s="114"/>
      <c r="AC26" s="114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</row>
    <row r="27" spans="1:249" s="49" customFormat="1" ht="20.100000000000001" customHeight="1" x14ac:dyDescent="0.2">
      <c r="A27" s="140">
        <v>30078</v>
      </c>
      <c r="B27" s="15">
        <v>182</v>
      </c>
      <c r="C27" s="16">
        <v>46.796999999999997</v>
      </c>
      <c r="D27" s="16">
        <v>61.506999999999998</v>
      </c>
      <c r="E27" s="16">
        <v>46.796999999999997</v>
      </c>
      <c r="F27" s="16">
        <v>61.506999999999998</v>
      </c>
      <c r="G27" s="16">
        <f t="shared" si="0"/>
        <v>14.71</v>
      </c>
      <c r="H27" s="17" t="s">
        <v>404</v>
      </c>
      <c r="I27" s="18" t="s">
        <v>9</v>
      </c>
      <c r="J27" s="16">
        <v>50.99</v>
      </c>
      <c r="K27" s="16">
        <v>50.99</v>
      </c>
      <c r="L27" s="95" t="s">
        <v>114</v>
      </c>
      <c r="M27" s="14">
        <v>1</v>
      </c>
      <c r="N27" s="14">
        <v>1</v>
      </c>
      <c r="O27" s="14">
        <v>1</v>
      </c>
      <c r="P27" s="14">
        <v>5</v>
      </c>
      <c r="Q27" s="14">
        <v>1</v>
      </c>
      <c r="R27" s="14">
        <f t="shared" si="1"/>
        <v>80</v>
      </c>
      <c r="S27" s="14">
        <f t="shared" si="2"/>
        <v>8</v>
      </c>
      <c r="T27" s="14">
        <f t="shared" si="3"/>
        <v>88</v>
      </c>
      <c r="U27" s="125" t="s">
        <v>17</v>
      </c>
      <c r="V27" s="147">
        <v>1</v>
      </c>
      <c r="W27" s="14"/>
      <c r="X27" s="14"/>
      <c r="Y27" s="14"/>
      <c r="Z27" s="14"/>
      <c r="AA27" s="14"/>
      <c r="AB27" s="14"/>
      <c r="AC27" s="1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</row>
    <row r="28" spans="1:249" s="49" customFormat="1" ht="20.100000000000001" customHeight="1" x14ac:dyDescent="0.2">
      <c r="A28" s="140">
        <v>30080</v>
      </c>
      <c r="B28" s="15">
        <v>182</v>
      </c>
      <c r="C28" s="16">
        <v>61.506999999999998</v>
      </c>
      <c r="D28" s="16">
        <v>66.506</v>
      </c>
      <c r="E28" s="16">
        <v>61.506999999999998</v>
      </c>
      <c r="F28" s="16">
        <v>66.506</v>
      </c>
      <c r="G28" s="16">
        <f t="shared" si="0"/>
        <v>4.9990000000000023</v>
      </c>
      <c r="H28" s="17" t="s">
        <v>405</v>
      </c>
      <c r="I28" s="18" t="s">
        <v>9</v>
      </c>
      <c r="J28" s="16">
        <v>61.93</v>
      </c>
      <c r="K28" s="16">
        <v>61.93</v>
      </c>
      <c r="L28" s="95" t="s">
        <v>79</v>
      </c>
      <c r="M28" s="14">
        <v>1</v>
      </c>
      <c r="N28" s="14">
        <v>1</v>
      </c>
      <c r="O28" s="14">
        <v>1</v>
      </c>
      <c r="P28" s="19">
        <v>5</v>
      </c>
      <c r="Q28" s="14">
        <v>1</v>
      </c>
      <c r="R28" s="14">
        <f t="shared" si="1"/>
        <v>80</v>
      </c>
      <c r="S28" s="14">
        <f t="shared" si="2"/>
        <v>8</v>
      </c>
      <c r="T28" s="14">
        <f t="shared" si="3"/>
        <v>88</v>
      </c>
      <c r="U28" s="125" t="s">
        <v>17</v>
      </c>
      <c r="V28" s="147">
        <v>1</v>
      </c>
      <c r="W28" s="14"/>
      <c r="X28" s="14"/>
      <c r="Y28" s="14"/>
      <c r="Z28" s="14"/>
      <c r="AA28" s="14"/>
      <c r="AB28" s="14"/>
      <c r="AC28" s="14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</row>
    <row r="29" spans="1:249" ht="20.100000000000001" customHeight="1" x14ac:dyDescent="0.2">
      <c r="A29" s="140">
        <v>30081</v>
      </c>
      <c r="B29" s="15">
        <v>182</v>
      </c>
      <c r="C29" s="16">
        <v>66.506</v>
      </c>
      <c r="D29" s="16">
        <v>69.137</v>
      </c>
      <c r="E29" s="16">
        <v>66.506</v>
      </c>
      <c r="F29" s="16">
        <v>69.137</v>
      </c>
      <c r="G29" s="16">
        <f t="shared" si="0"/>
        <v>2.6310000000000002</v>
      </c>
      <c r="H29" s="17" t="s">
        <v>53</v>
      </c>
      <c r="I29" s="18" t="s">
        <v>10</v>
      </c>
      <c r="J29" s="16">
        <v>67.599999999999994</v>
      </c>
      <c r="K29" s="16">
        <v>67.599999999999994</v>
      </c>
      <c r="L29" s="95" t="s">
        <v>115</v>
      </c>
      <c r="M29" s="14">
        <v>1</v>
      </c>
      <c r="N29" s="14">
        <v>2</v>
      </c>
      <c r="O29" s="14">
        <v>2</v>
      </c>
      <c r="P29" s="14">
        <v>5</v>
      </c>
      <c r="Q29" s="14">
        <v>1</v>
      </c>
      <c r="R29" s="14">
        <f t="shared" si="1"/>
        <v>160</v>
      </c>
      <c r="S29" s="14">
        <f t="shared" si="2"/>
        <v>16</v>
      </c>
      <c r="T29" s="14">
        <f t="shared" si="3"/>
        <v>176</v>
      </c>
      <c r="U29" s="125" t="s">
        <v>17</v>
      </c>
      <c r="V29" s="147">
        <v>1</v>
      </c>
      <c r="W29" s="14"/>
      <c r="X29" s="14"/>
      <c r="Y29" s="14"/>
      <c r="Z29" s="14"/>
      <c r="AA29" s="14"/>
      <c r="AB29" s="14"/>
      <c r="AC29" s="14"/>
    </row>
    <row r="30" spans="1:249" ht="20.100000000000001" customHeight="1" x14ac:dyDescent="0.2">
      <c r="A30" s="140">
        <v>30083</v>
      </c>
      <c r="B30" s="15">
        <v>182</v>
      </c>
      <c r="C30" s="16">
        <v>69.137</v>
      </c>
      <c r="D30" s="16">
        <v>74.998999999999995</v>
      </c>
      <c r="E30" s="16">
        <v>69.137</v>
      </c>
      <c r="F30" s="16">
        <v>74.998999999999995</v>
      </c>
      <c r="G30" s="16">
        <f t="shared" si="0"/>
        <v>5.8619999999999948</v>
      </c>
      <c r="H30" s="17" t="s">
        <v>406</v>
      </c>
      <c r="I30" s="18" t="s">
        <v>9</v>
      </c>
      <c r="J30" s="16">
        <v>74.8</v>
      </c>
      <c r="K30" s="16">
        <v>74.8</v>
      </c>
      <c r="L30" s="95" t="s">
        <v>80</v>
      </c>
      <c r="M30" s="14">
        <v>1</v>
      </c>
      <c r="N30" s="14">
        <v>1</v>
      </c>
      <c r="O30" s="14">
        <v>1</v>
      </c>
      <c r="P30" s="14">
        <v>5</v>
      </c>
      <c r="Q30" s="14">
        <v>1</v>
      </c>
      <c r="R30" s="14">
        <f t="shared" si="1"/>
        <v>80</v>
      </c>
      <c r="S30" s="14">
        <f t="shared" si="2"/>
        <v>8</v>
      </c>
      <c r="T30" s="14">
        <f t="shared" si="3"/>
        <v>88</v>
      </c>
      <c r="U30" s="125" t="s">
        <v>17</v>
      </c>
      <c r="V30" s="147">
        <v>1</v>
      </c>
      <c r="W30" s="14"/>
      <c r="X30" s="14"/>
      <c r="Y30" s="14"/>
      <c r="Z30" s="14"/>
      <c r="AA30" s="14"/>
      <c r="AB30" s="14"/>
      <c r="AC30" s="14"/>
    </row>
    <row r="31" spans="1:249" ht="20.100000000000001" customHeight="1" x14ac:dyDescent="0.2">
      <c r="A31" s="140">
        <v>30084</v>
      </c>
      <c r="B31" s="15">
        <v>182</v>
      </c>
      <c r="C31" s="16">
        <v>74.998999999999995</v>
      </c>
      <c r="D31" s="16">
        <v>89.75</v>
      </c>
      <c r="E31" s="16">
        <v>74.998999999999995</v>
      </c>
      <c r="F31" s="16">
        <v>89.75</v>
      </c>
      <c r="G31" s="16">
        <f t="shared" si="0"/>
        <v>14.751000000000005</v>
      </c>
      <c r="H31" s="17" t="s">
        <v>407</v>
      </c>
      <c r="I31" s="18" t="s">
        <v>9</v>
      </c>
      <c r="J31" s="16">
        <v>78.78</v>
      </c>
      <c r="K31" s="16">
        <v>78.78</v>
      </c>
      <c r="L31" s="95" t="s">
        <v>116</v>
      </c>
      <c r="M31" s="14">
        <v>1</v>
      </c>
      <c r="N31" s="14">
        <v>1</v>
      </c>
      <c r="O31" s="14">
        <v>1</v>
      </c>
      <c r="P31" s="14">
        <v>5</v>
      </c>
      <c r="Q31" s="14">
        <v>1</v>
      </c>
      <c r="R31" s="14">
        <f t="shared" si="1"/>
        <v>80</v>
      </c>
      <c r="S31" s="14">
        <f t="shared" si="2"/>
        <v>8</v>
      </c>
      <c r="T31" s="14">
        <f t="shared" si="3"/>
        <v>88</v>
      </c>
      <c r="U31" s="125" t="s">
        <v>17</v>
      </c>
      <c r="V31" s="147">
        <v>1</v>
      </c>
      <c r="W31" s="14"/>
      <c r="X31" s="14"/>
      <c r="Y31" s="14"/>
      <c r="Z31" s="14"/>
      <c r="AA31" s="14"/>
      <c r="AB31" s="14"/>
      <c r="AC31" s="14"/>
    </row>
    <row r="32" spans="1:249" ht="20.100000000000001" customHeight="1" x14ac:dyDescent="0.2">
      <c r="A32" s="140">
        <v>30085</v>
      </c>
      <c r="B32" s="15">
        <v>183</v>
      </c>
      <c r="C32" s="16">
        <v>0</v>
      </c>
      <c r="D32" s="16">
        <v>15.763999999999999</v>
      </c>
      <c r="E32" s="16">
        <v>0</v>
      </c>
      <c r="F32" s="16">
        <v>15.763999999999999</v>
      </c>
      <c r="G32" s="16">
        <f t="shared" si="0"/>
        <v>15.763999999999999</v>
      </c>
      <c r="H32" s="17" t="s">
        <v>408</v>
      </c>
      <c r="I32" s="18" t="s">
        <v>88</v>
      </c>
      <c r="J32" s="16">
        <v>5.05</v>
      </c>
      <c r="K32" s="16">
        <v>5.05</v>
      </c>
      <c r="L32" s="95" t="s">
        <v>117</v>
      </c>
      <c r="M32" s="14">
        <v>1</v>
      </c>
      <c r="N32" s="14">
        <v>1</v>
      </c>
      <c r="O32" s="14">
        <v>1</v>
      </c>
      <c r="P32" s="19">
        <v>2</v>
      </c>
      <c r="Q32" s="14">
        <v>1</v>
      </c>
      <c r="R32" s="14">
        <f t="shared" si="1"/>
        <v>32</v>
      </c>
      <c r="S32" s="14">
        <f t="shared" si="2"/>
        <v>8</v>
      </c>
      <c r="T32" s="14">
        <f t="shared" si="3"/>
        <v>40</v>
      </c>
      <c r="U32" s="125" t="s">
        <v>17</v>
      </c>
      <c r="V32" s="147">
        <v>1</v>
      </c>
      <c r="W32" s="14"/>
      <c r="X32" s="14"/>
      <c r="Y32" s="14"/>
      <c r="Z32" s="14"/>
      <c r="AA32" s="14"/>
      <c r="AB32" s="14"/>
      <c r="AC32" s="14"/>
    </row>
    <row r="33" spans="1:249" ht="20.100000000000001" customHeight="1" x14ac:dyDescent="0.2">
      <c r="A33" s="140">
        <v>30087</v>
      </c>
      <c r="B33" s="15">
        <v>118</v>
      </c>
      <c r="C33" s="16">
        <v>0</v>
      </c>
      <c r="D33" s="16">
        <v>4.04</v>
      </c>
      <c r="E33" s="16">
        <v>0</v>
      </c>
      <c r="F33" s="16">
        <v>4.04</v>
      </c>
      <c r="G33" s="16">
        <f t="shared" si="0"/>
        <v>4.04</v>
      </c>
      <c r="H33" s="17" t="s">
        <v>409</v>
      </c>
      <c r="I33" s="18" t="s">
        <v>151</v>
      </c>
      <c r="J33" s="16">
        <v>2</v>
      </c>
      <c r="K33" s="16">
        <v>2</v>
      </c>
      <c r="L33" s="95" t="s">
        <v>118</v>
      </c>
      <c r="M33" s="46">
        <v>1</v>
      </c>
      <c r="N33" s="46">
        <v>1</v>
      </c>
      <c r="O33" s="46">
        <v>1</v>
      </c>
      <c r="P33" s="46">
        <v>0</v>
      </c>
      <c r="Q33" s="46">
        <v>1</v>
      </c>
      <c r="R33" s="14">
        <f t="shared" si="1"/>
        <v>0</v>
      </c>
      <c r="S33" s="14">
        <f t="shared" si="2"/>
        <v>8</v>
      </c>
      <c r="T33" s="14">
        <f t="shared" si="3"/>
        <v>8</v>
      </c>
      <c r="U33" s="125" t="s">
        <v>17</v>
      </c>
      <c r="V33" s="147">
        <v>1</v>
      </c>
      <c r="W33" s="14"/>
      <c r="X33" s="14"/>
      <c r="Y33" s="14"/>
      <c r="Z33" s="14"/>
      <c r="AA33" s="14"/>
      <c r="AB33" s="14"/>
      <c r="AC33" s="14"/>
    </row>
    <row r="34" spans="1:249" ht="20.100000000000001" customHeight="1" x14ac:dyDescent="0.2">
      <c r="A34" s="140">
        <v>30088</v>
      </c>
      <c r="B34" s="15">
        <v>123</v>
      </c>
      <c r="C34" s="16">
        <v>0</v>
      </c>
      <c r="D34" s="16">
        <v>17.547000000000001</v>
      </c>
      <c r="E34" s="16">
        <v>0</v>
      </c>
      <c r="F34" s="16">
        <v>17.547000000000001</v>
      </c>
      <c r="G34" s="16">
        <f t="shared" si="0"/>
        <v>17.547000000000001</v>
      </c>
      <c r="H34" s="17" t="s">
        <v>578</v>
      </c>
      <c r="I34" s="18" t="s">
        <v>579</v>
      </c>
      <c r="J34" s="16">
        <v>8.9</v>
      </c>
      <c r="K34" s="16">
        <v>8.9</v>
      </c>
      <c r="L34" s="95" t="s">
        <v>580</v>
      </c>
      <c r="M34" s="46">
        <v>1</v>
      </c>
      <c r="N34" s="15"/>
      <c r="O34" s="14"/>
      <c r="P34" s="140"/>
      <c r="Q34" s="140"/>
      <c r="R34" s="140"/>
      <c r="S34" s="140"/>
      <c r="T34" s="14"/>
      <c r="U34" s="14"/>
      <c r="V34" s="14"/>
      <c r="W34" s="140" t="s">
        <v>17</v>
      </c>
      <c r="X34" s="14"/>
      <c r="Y34" s="14"/>
      <c r="Z34" s="14"/>
      <c r="AA34" s="14"/>
      <c r="AB34" s="14"/>
      <c r="AC34" s="14"/>
    </row>
    <row r="35" spans="1:249" ht="20.100000000000001" customHeight="1" x14ac:dyDescent="0.2">
      <c r="A35" s="140">
        <v>30089</v>
      </c>
      <c r="B35" s="15">
        <v>133</v>
      </c>
      <c r="C35" s="16">
        <v>0</v>
      </c>
      <c r="D35" s="16">
        <v>18.922999999999998</v>
      </c>
      <c r="E35" s="16">
        <v>0</v>
      </c>
      <c r="F35" s="16">
        <v>13.058999999999999</v>
      </c>
      <c r="G35" s="16">
        <f t="shared" si="0"/>
        <v>13.058999999999999</v>
      </c>
      <c r="H35" s="21" t="s">
        <v>414</v>
      </c>
      <c r="I35" s="18" t="s">
        <v>151</v>
      </c>
      <c r="J35" s="16">
        <v>2.2000000000000002</v>
      </c>
      <c r="K35" s="16">
        <v>2.2000000000000002</v>
      </c>
      <c r="L35" s="95" t="s">
        <v>81</v>
      </c>
      <c r="M35" s="46">
        <v>1</v>
      </c>
      <c r="N35" s="46">
        <v>1</v>
      </c>
      <c r="O35" s="46">
        <v>1</v>
      </c>
      <c r="P35" s="46">
        <v>0</v>
      </c>
      <c r="Q35" s="46">
        <v>1</v>
      </c>
      <c r="R35" s="14">
        <f t="shared" si="1"/>
        <v>0</v>
      </c>
      <c r="S35" s="14">
        <f t="shared" si="2"/>
        <v>8</v>
      </c>
      <c r="T35" s="14">
        <f t="shared" si="3"/>
        <v>8</v>
      </c>
      <c r="U35" s="125" t="s">
        <v>17</v>
      </c>
      <c r="V35" s="147">
        <v>1</v>
      </c>
      <c r="W35" s="14"/>
      <c r="X35" s="14"/>
      <c r="Y35" s="14"/>
      <c r="Z35" s="14"/>
      <c r="AA35" s="14"/>
      <c r="AB35" s="14"/>
      <c r="AC35" s="14"/>
    </row>
    <row r="36" spans="1:249" s="49" customFormat="1" ht="20.100000000000001" customHeight="1" x14ac:dyDescent="0.2">
      <c r="A36" s="140">
        <v>30090</v>
      </c>
      <c r="B36" s="15">
        <v>135</v>
      </c>
      <c r="C36" s="16">
        <v>0</v>
      </c>
      <c r="D36" s="16">
        <v>20.927</v>
      </c>
      <c r="E36" s="16">
        <v>0</v>
      </c>
      <c r="F36" s="16">
        <v>20.927</v>
      </c>
      <c r="G36" s="16">
        <f t="shared" si="0"/>
        <v>20.927</v>
      </c>
      <c r="H36" s="17" t="s">
        <v>415</v>
      </c>
      <c r="I36" s="18" t="s">
        <v>151</v>
      </c>
      <c r="J36" s="20">
        <v>8.8000000000000007</v>
      </c>
      <c r="K36" s="20">
        <v>8.8000000000000007</v>
      </c>
      <c r="L36" s="95" t="s">
        <v>119</v>
      </c>
      <c r="M36" s="46">
        <v>1</v>
      </c>
      <c r="N36" s="46">
        <v>1</v>
      </c>
      <c r="O36" s="46">
        <v>1</v>
      </c>
      <c r="P36" s="46">
        <v>0</v>
      </c>
      <c r="Q36" s="46">
        <v>1</v>
      </c>
      <c r="R36" s="14">
        <f t="shared" si="1"/>
        <v>0</v>
      </c>
      <c r="S36" s="14">
        <f t="shared" si="2"/>
        <v>8</v>
      </c>
      <c r="T36" s="14">
        <f t="shared" si="3"/>
        <v>8</v>
      </c>
      <c r="U36" s="125" t="s">
        <v>17</v>
      </c>
      <c r="V36" s="147">
        <v>1</v>
      </c>
      <c r="W36" s="14"/>
      <c r="X36" s="14"/>
      <c r="Y36" s="14"/>
      <c r="Z36" s="14"/>
      <c r="AA36" s="14"/>
      <c r="AB36" s="14"/>
      <c r="AC36" s="14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pans="1:249" ht="20.100000000000001" customHeight="1" x14ac:dyDescent="0.2">
      <c r="A37" s="140">
        <v>30091</v>
      </c>
      <c r="B37" s="15">
        <v>153</v>
      </c>
      <c r="C37" s="16">
        <v>0</v>
      </c>
      <c r="D37" s="16">
        <v>9.4369999999999994</v>
      </c>
      <c r="E37" s="16">
        <v>1</v>
      </c>
      <c r="F37" s="16">
        <v>9.4369999999999994</v>
      </c>
      <c r="G37" s="16">
        <f t="shared" si="0"/>
        <v>8.4369999999999994</v>
      </c>
      <c r="H37" s="17" t="s">
        <v>410</v>
      </c>
      <c r="I37" s="18" t="s">
        <v>151</v>
      </c>
      <c r="J37" s="16">
        <v>3.2</v>
      </c>
      <c r="K37" s="16">
        <v>3.2</v>
      </c>
      <c r="L37" s="95" t="s">
        <v>120</v>
      </c>
      <c r="M37" s="46">
        <v>1</v>
      </c>
      <c r="N37" s="46">
        <v>1</v>
      </c>
      <c r="O37" s="46">
        <v>1</v>
      </c>
      <c r="P37" s="46">
        <v>0</v>
      </c>
      <c r="Q37" s="46">
        <v>1</v>
      </c>
      <c r="R37" s="14">
        <f t="shared" si="1"/>
        <v>0</v>
      </c>
      <c r="S37" s="14">
        <f t="shared" si="2"/>
        <v>8</v>
      </c>
      <c r="T37" s="14">
        <f t="shared" si="3"/>
        <v>8</v>
      </c>
      <c r="U37" s="125" t="s">
        <v>17</v>
      </c>
      <c r="V37" s="147">
        <v>1</v>
      </c>
      <c r="W37" s="14"/>
      <c r="X37" s="14"/>
      <c r="Y37" s="14"/>
      <c r="Z37" s="14"/>
      <c r="AA37" s="14"/>
      <c r="AB37" s="14"/>
      <c r="AC37" s="14"/>
    </row>
    <row r="38" spans="1:249" ht="20.100000000000001" customHeight="1" x14ac:dyDescent="0.2">
      <c r="A38" s="140">
        <v>30092</v>
      </c>
      <c r="B38" s="15">
        <v>153</v>
      </c>
      <c r="C38" s="16">
        <v>9.4369999999999994</v>
      </c>
      <c r="D38" s="16">
        <v>20.244</v>
      </c>
      <c r="E38" s="16">
        <v>9.4369999999999994</v>
      </c>
      <c r="F38" s="16">
        <v>20.244</v>
      </c>
      <c r="G38" s="16">
        <f t="shared" si="0"/>
        <v>10.807</v>
      </c>
      <c r="H38" s="17" t="s">
        <v>411</v>
      </c>
      <c r="I38" s="18" t="s">
        <v>88</v>
      </c>
      <c r="J38" s="16">
        <v>17.48</v>
      </c>
      <c r="K38" s="16">
        <v>17.48</v>
      </c>
      <c r="L38" s="95" t="s">
        <v>121</v>
      </c>
      <c r="M38" s="14">
        <v>1</v>
      </c>
      <c r="N38" s="14">
        <v>1</v>
      </c>
      <c r="O38" s="14">
        <v>1</v>
      </c>
      <c r="P38" s="14">
        <v>2</v>
      </c>
      <c r="Q38" s="14">
        <v>1</v>
      </c>
      <c r="R38" s="14">
        <f t="shared" si="1"/>
        <v>32</v>
      </c>
      <c r="S38" s="14">
        <f t="shared" si="2"/>
        <v>8</v>
      </c>
      <c r="T38" s="14">
        <f t="shared" si="3"/>
        <v>40</v>
      </c>
      <c r="U38" s="125" t="s">
        <v>17</v>
      </c>
      <c r="V38" s="147">
        <v>1</v>
      </c>
      <c r="W38" s="14"/>
      <c r="X38" s="14"/>
      <c r="Y38" s="14"/>
      <c r="Z38" s="14"/>
      <c r="AA38" s="14"/>
      <c r="AB38" s="14"/>
      <c r="AC38" s="14"/>
    </row>
    <row r="39" spans="1:249" ht="20.100000000000001" customHeight="1" x14ac:dyDescent="0.2">
      <c r="A39" s="140">
        <v>30093</v>
      </c>
      <c r="B39" s="15">
        <v>174</v>
      </c>
      <c r="C39" s="16">
        <v>11.1</v>
      </c>
      <c r="D39" s="16">
        <v>27.928999999999998</v>
      </c>
      <c r="E39" s="16">
        <v>11.1</v>
      </c>
      <c r="F39" s="16">
        <v>27.8</v>
      </c>
      <c r="G39" s="16">
        <f t="shared" si="0"/>
        <v>16.700000000000003</v>
      </c>
      <c r="H39" s="17" t="s">
        <v>412</v>
      </c>
      <c r="I39" s="18" t="s">
        <v>88</v>
      </c>
      <c r="J39" s="16">
        <v>18.8</v>
      </c>
      <c r="K39" s="16">
        <v>18.8</v>
      </c>
      <c r="L39" s="95" t="s">
        <v>82</v>
      </c>
      <c r="M39" s="14">
        <v>1</v>
      </c>
      <c r="N39" s="14">
        <v>1</v>
      </c>
      <c r="O39" s="14">
        <v>1</v>
      </c>
      <c r="P39" s="14">
        <v>2</v>
      </c>
      <c r="Q39" s="14">
        <v>1</v>
      </c>
      <c r="R39" s="14">
        <f t="shared" si="1"/>
        <v>32</v>
      </c>
      <c r="S39" s="14">
        <f t="shared" si="2"/>
        <v>8</v>
      </c>
      <c r="T39" s="14">
        <f t="shared" si="3"/>
        <v>40</v>
      </c>
      <c r="U39" s="125" t="s">
        <v>17</v>
      </c>
      <c r="V39" s="147">
        <v>1</v>
      </c>
      <c r="W39" s="14"/>
      <c r="X39" s="14"/>
      <c r="Y39" s="14"/>
      <c r="Z39" s="14"/>
      <c r="AA39" s="14"/>
      <c r="AB39" s="14"/>
      <c r="AC39" s="14"/>
    </row>
    <row r="40" spans="1:249" ht="19.5" customHeight="1" x14ac:dyDescent="0.2">
      <c r="A40" s="140">
        <v>30094</v>
      </c>
      <c r="B40" s="15">
        <v>174</v>
      </c>
      <c r="C40" s="16">
        <v>27.928999999999998</v>
      </c>
      <c r="D40" s="16">
        <v>53.122999999999998</v>
      </c>
      <c r="E40" s="16">
        <v>27.8</v>
      </c>
      <c r="F40" s="16">
        <v>53.085999999999999</v>
      </c>
      <c r="G40" s="16">
        <f t="shared" si="0"/>
        <v>25.285999999999998</v>
      </c>
      <c r="H40" s="17" t="s">
        <v>413</v>
      </c>
      <c r="I40" s="18" t="s">
        <v>88</v>
      </c>
      <c r="J40" s="16">
        <v>43.4</v>
      </c>
      <c r="K40" s="16">
        <v>43.4</v>
      </c>
      <c r="L40" s="95" t="s">
        <v>122</v>
      </c>
      <c r="M40" s="14">
        <v>1</v>
      </c>
      <c r="N40" s="14">
        <v>1</v>
      </c>
      <c r="O40" s="14">
        <v>1</v>
      </c>
      <c r="P40" s="14">
        <v>2</v>
      </c>
      <c r="Q40" s="14">
        <v>1</v>
      </c>
      <c r="R40" s="14">
        <f t="shared" si="1"/>
        <v>32</v>
      </c>
      <c r="S40" s="14">
        <f t="shared" si="2"/>
        <v>8</v>
      </c>
      <c r="T40" s="14">
        <f t="shared" si="3"/>
        <v>40</v>
      </c>
      <c r="U40" s="125" t="s">
        <v>17</v>
      </c>
      <c r="V40" s="147">
        <v>1</v>
      </c>
      <c r="W40" s="14"/>
      <c r="X40" s="14"/>
      <c r="Y40" s="14"/>
      <c r="Z40" s="14"/>
      <c r="AA40" s="14"/>
      <c r="AB40" s="14"/>
      <c r="AC40" s="14"/>
    </row>
    <row r="41" spans="1:249" ht="19.5" customHeight="1" x14ac:dyDescent="0.2">
      <c r="A41" s="140">
        <v>30095</v>
      </c>
      <c r="B41" s="15">
        <v>117</v>
      </c>
      <c r="C41" s="16">
        <v>0</v>
      </c>
      <c r="D41" s="16">
        <v>11.797000000000001</v>
      </c>
      <c r="E41" s="16">
        <v>0</v>
      </c>
      <c r="F41" s="16">
        <v>11.797000000000001</v>
      </c>
      <c r="G41" s="16">
        <f t="shared" si="0"/>
        <v>11.797000000000001</v>
      </c>
      <c r="H41" s="17" t="s">
        <v>581</v>
      </c>
      <c r="I41" s="18" t="s">
        <v>579</v>
      </c>
      <c r="J41" s="20">
        <v>3.7</v>
      </c>
      <c r="K41" s="20">
        <v>3.7</v>
      </c>
      <c r="L41" s="96" t="s">
        <v>582</v>
      </c>
      <c r="M41" s="14">
        <v>1</v>
      </c>
      <c r="N41" s="14"/>
      <c r="O41" s="14"/>
      <c r="P41" s="14"/>
      <c r="Q41" s="14"/>
      <c r="R41" s="14"/>
      <c r="S41" s="14"/>
      <c r="T41" s="14"/>
      <c r="U41" s="125"/>
      <c r="V41" s="147"/>
      <c r="W41" s="14"/>
      <c r="X41" s="14"/>
      <c r="Y41" s="14"/>
      <c r="Z41" s="14"/>
      <c r="AA41" s="14"/>
      <c r="AB41" s="14"/>
      <c r="AC41" s="14"/>
    </row>
    <row r="42" spans="1:249" ht="20.100000000000001" customHeight="1" x14ac:dyDescent="0.2">
      <c r="A42" s="140">
        <v>30300</v>
      </c>
      <c r="B42" s="15">
        <v>178</v>
      </c>
      <c r="C42" s="16">
        <v>46.1</v>
      </c>
      <c r="D42" s="16">
        <v>52.122999999999998</v>
      </c>
      <c r="E42" s="16">
        <v>46.137999999999998</v>
      </c>
      <c r="F42" s="16">
        <v>52.122999999999998</v>
      </c>
      <c r="G42" s="16">
        <f t="shared" si="0"/>
        <v>5.9849999999999994</v>
      </c>
      <c r="H42" s="17" t="s">
        <v>89</v>
      </c>
      <c r="I42" s="18" t="s">
        <v>9</v>
      </c>
      <c r="J42" s="20">
        <v>49.15</v>
      </c>
      <c r="K42" s="20">
        <v>49.15</v>
      </c>
      <c r="L42" s="96" t="s">
        <v>104</v>
      </c>
      <c r="M42" s="14">
        <v>1</v>
      </c>
      <c r="N42" s="14">
        <v>2</v>
      </c>
      <c r="O42" s="14">
        <v>2</v>
      </c>
      <c r="P42" s="14">
        <v>5</v>
      </c>
      <c r="Q42" s="14">
        <v>1</v>
      </c>
      <c r="R42" s="14">
        <f t="shared" si="1"/>
        <v>160</v>
      </c>
      <c r="S42" s="14">
        <f t="shared" si="2"/>
        <v>16</v>
      </c>
      <c r="T42" s="14">
        <f t="shared" si="3"/>
        <v>176</v>
      </c>
      <c r="U42" s="125" t="s">
        <v>17</v>
      </c>
      <c r="V42" s="147">
        <v>1</v>
      </c>
      <c r="W42" s="14"/>
      <c r="X42" s="14"/>
      <c r="Y42" s="14"/>
      <c r="Z42" s="14"/>
      <c r="AA42" s="14"/>
      <c r="AB42" s="14"/>
      <c r="AC42" s="14"/>
    </row>
    <row r="43" spans="1:249" ht="20.100000000000001" customHeight="1" x14ac:dyDescent="0.2">
      <c r="A43" s="139">
        <v>30301</v>
      </c>
      <c r="B43" s="15">
        <v>178</v>
      </c>
      <c r="C43" s="16">
        <v>85.25</v>
      </c>
      <c r="D43" s="16">
        <v>86.55</v>
      </c>
      <c r="E43" s="16">
        <v>85.3</v>
      </c>
      <c r="F43" s="16">
        <v>86.55</v>
      </c>
      <c r="G43" s="16">
        <f t="shared" si="0"/>
        <v>1.25</v>
      </c>
      <c r="H43" s="14" t="s">
        <v>147</v>
      </c>
      <c r="I43" s="18" t="s">
        <v>9</v>
      </c>
      <c r="J43" s="20">
        <v>85.662999999999997</v>
      </c>
      <c r="K43" s="20">
        <v>85.662999999999997</v>
      </c>
      <c r="L43" s="96" t="s">
        <v>123</v>
      </c>
      <c r="M43" s="14">
        <v>1</v>
      </c>
      <c r="N43" s="14">
        <v>2</v>
      </c>
      <c r="O43" s="14">
        <v>2</v>
      </c>
      <c r="P43" s="14">
        <v>5</v>
      </c>
      <c r="Q43" s="14">
        <v>1</v>
      </c>
      <c r="R43" s="14">
        <f t="shared" si="1"/>
        <v>160</v>
      </c>
      <c r="S43" s="14">
        <f t="shared" si="2"/>
        <v>16</v>
      </c>
      <c r="T43" s="14">
        <f t="shared" si="3"/>
        <v>176</v>
      </c>
      <c r="U43" s="125" t="s">
        <v>17</v>
      </c>
      <c r="V43" s="147">
        <v>1</v>
      </c>
      <c r="W43" s="14"/>
      <c r="X43" s="14"/>
      <c r="Y43" s="14"/>
      <c r="Z43" s="14"/>
      <c r="AA43" s="14"/>
      <c r="AB43" s="14"/>
      <c r="AC43" s="14"/>
    </row>
    <row r="44" spans="1:249" x14ac:dyDescent="0.2">
      <c r="I44" s="48">
        <f>COUNTIF(I9:I43,"P")</f>
        <v>12</v>
      </c>
      <c r="J44" s="83" t="s">
        <v>285</v>
      </c>
      <c r="K44" s="5"/>
      <c r="N44" s="14">
        <f t="shared" ref="N44:T44" si="7">SUM(N9:N43)</f>
        <v>38</v>
      </c>
      <c r="O44" s="14">
        <f t="shared" si="7"/>
        <v>38</v>
      </c>
      <c r="P44" s="14">
        <f t="shared" si="7"/>
        <v>104</v>
      </c>
      <c r="Q44" s="14">
        <f t="shared" si="7"/>
        <v>33</v>
      </c>
      <c r="R44" s="14">
        <f t="shared" si="7"/>
        <v>2064</v>
      </c>
      <c r="S44" s="14">
        <f t="shared" si="7"/>
        <v>304</v>
      </c>
      <c r="T44" s="84">
        <f t="shared" si="7"/>
        <v>2368</v>
      </c>
      <c r="W44" s="26"/>
      <c r="X44" s="26"/>
      <c r="Y44" s="26"/>
      <c r="Z44" s="26"/>
      <c r="AA44" s="26"/>
      <c r="AB44" s="26"/>
      <c r="AC44" s="26"/>
    </row>
    <row r="45" spans="1:249" x14ac:dyDescent="0.2">
      <c r="I45" s="48">
        <f>COUNTIF(I9:I43,"M")</f>
        <v>4</v>
      </c>
      <c r="J45" s="5" t="s">
        <v>10</v>
      </c>
      <c r="K45" s="5"/>
      <c r="N45" s="6"/>
      <c r="W45" s="26"/>
      <c r="X45" s="26"/>
      <c r="Y45" s="26"/>
      <c r="Z45" s="26"/>
      <c r="AA45" s="26"/>
      <c r="AB45" s="26"/>
      <c r="AC45" s="26"/>
    </row>
    <row r="46" spans="1:249" x14ac:dyDescent="0.2">
      <c r="I46" s="48">
        <f>COUNTIF(I9:I43,"Z")</f>
        <v>12</v>
      </c>
      <c r="J46" s="1" t="s">
        <v>88</v>
      </c>
      <c r="K46" s="1"/>
      <c r="N46" s="6"/>
      <c r="W46" s="26"/>
      <c r="X46" s="26"/>
      <c r="Y46" s="26"/>
      <c r="Z46" s="26"/>
      <c r="AA46" s="26"/>
      <c r="AB46" s="26"/>
      <c r="AC46" s="26"/>
    </row>
    <row r="47" spans="1:249" x14ac:dyDescent="0.2">
      <c r="I47" s="23">
        <f>COUNTIF(I9:I43,"X")</f>
        <v>5</v>
      </c>
      <c r="J47" s="5" t="s">
        <v>151</v>
      </c>
      <c r="K47" s="5"/>
      <c r="N47" s="6"/>
      <c r="W47" s="26"/>
      <c r="X47" s="26"/>
      <c r="Y47" s="26"/>
      <c r="Z47" s="26"/>
      <c r="AA47" s="26"/>
      <c r="AB47" s="26"/>
      <c r="AC47" s="26"/>
    </row>
    <row r="48" spans="1:249" ht="20.25" thickBot="1" x14ac:dyDescent="0.25">
      <c r="I48" s="25">
        <f>COUNTIF(I9:I43,"T")</f>
        <v>2</v>
      </c>
      <c r="J48" s="5" t="s">
        <v>579</v>
      </c>
      <c r="K48" s="5"/>
      <c r="N48" s="6"/>
      <c r="W48" s="26"/>
      <c r="X48" s="26"/>
      <c r="Y48" s="26"/>
      <c r="Z48" s="26"/>
      <c r="AA48" s="26"/>
      <c r="AB48" s="26"/>
      <c r="AC48" s="26"/>
    </row>
    <row r="49" spans="9:29" x14ac:dyDescent="0.2">
      <c r="I49" s="23">
        <f>SUM(I44:I48)</f>
        <v>35</v>
      </c>
      <c r="W49" s="26"/>
      <c r="X49" s="26"/>
      <c r="Y49" s="26"/>
      <c r="Z49" s="26"/>
      <c r="AA49" s="26"/>
      <c r="AB49" s="26"/>
      <c r="AC49" s="26"/>
    </row>
    <row r="50" spans="9:29" x14ac:dyDescent="0.2">
      <c r="W50" s="26"/>
      <c r="X50" s="26"/>
      <c r="Y50" s="26"/>
      <c r="Z50" s="26"/>
      <c r="AA50" s="26"/>
      <c r="AB50" s="26"/>
      <c r="AC50" s="26"/>
    </row>
    <row r="51" spans="9:29" x14ac:dyDescent="0.2">
      <c r="W51" s="26"/>
      <c r="X51" s="26"/>
      <c r="Y51" s="26"/>
      <c r="Z51" s="26"/>
      <c r="AA51" s="26"/>
      <c r="AB51" s="26"/>
      <c r="AC51" s="26"/>
    </row>
    <row r="52" spans="9:29" x14ac:dyDescent="0.2">
      <c r="W52" s="26"/>
      <c r="X52" s="26"/>
      <c r="Y52" s="26"/>
      <c r="Z52" s="26"/>
      <c r="AA52" s="26"/>
      <c r="AB52" s="26"/>
      <c r="AC52" s="26"/>
    </row>
    <row r="53" spans="9:29" x14ac:dyDescent="0.2">
      <c r="W53" s="26"/>
      <c r="X53" s="26"/>
      <c r="Y53" s="26"/>
      <c r="Z53" s="26"/>
      <c r="AA53" s="26"/>
      <c r="AB53" s="26"/>
      <c r="AC53" s="26"/>
    </row>
    <row r="54" spans="9:29" x14ac:dyDescent="0.2">
      <c r="W54" s="26"/>
      <c r="X54" s="26"/>
      <c r="Y54" s="26"/>
      <c r="Z54" s="26"/>
      <c r="AA54" s="26"/>
      <c r="AB54" s="26"/>
      <c r="AC54" s="26"/>
    </row>
    <row r="55" spans="9:29" x14ac:dyDescent="0.2">
      <c r="W55" s="26"/>
      <c r="X55" s="26"/>
      <c r="Y55" s="26"/>
      <c r="Z55" s="26"/>
      <c r="AA55" s="26"/>
      <c r="AB55" s="26"/>
      <c r="AC55" s="26"/>
    </row>
    <row r="56" spans="9:29" x14ac:dyDescent="0.2">
      <c r="W56" s="151"/>
      <c r="X56" s="151"/>
      <c r="Y56" s="152"/>
      <c r="Z56" s="26"/>
      <c r="AA56" s="26"/>
      <c r="AB56" s="26"/>
      <c r="AC56" s="26"/>
    </row>
    <row r="57" spans="9:29" x14ac:dyDescent="0.2">
      <c r="W57" s="26"/>
      <c r="X57" s="26"/>
      <c r="Y57" s="26"/>
      <c r="Z57" s="26"/>
      <c r="AA57" s="26"/>
      <c r="AB57" s="26"/>
      <c r="AC57" s="26"/>
    </row>
  </sheetData>
  <autoFilter ref="A7:AB49"/>
  <mergeCells count="36">
    <mergeCell ref="A2:C2"/>
    <mergeCell ref="C4:H4"/>
    <mergeCell ref="I4:I7"/>
    <mergeCell ref="J4:L4"/>
    <mergeCell ref="M4:M7"/>
    <mergeCell ref="H5:H7"/>
    <mergeCell ref="L5:L7"/>
    <mergeCell ref="B4:B7"/>
    <mergeCell ref="F6:F7"/>
    <mergeCell ref="E6:E7"/>
    <mergeCell ref="D6:D7"/>
    <mergeCell ref="K5:K7"/>
    <mergeCell ref="A4:A7"/>
    <mergeCell ref="U4:U7"/>
    <mergeCell ref="V4:V7"/>
    <mergeCell ref="W5:W7"/>
    <mergeCell ref="X5:X7"/>
    <mergeCell ref="AC5:AC7"/>
    <mergeCell ref="W4:Z4"/>
    <mergeCell ref="AA4:AC4"/>
    <mergeCell ref="T4:T6"/>
    <mergeCell ref="Z5:Z7"/>
    <mergeCell ref="AA5:AA7"/>
    <mergeCell ref="AB5:AB7"/>
    <mergeCell ref="C5:D5"/>
    <mergeCell ref="E5:F5"/>
    <mergeCell ref="G5:G7"/>
    <mergeCell ref="J5:J7"/>
    <mergeCell ref="Y5:Y7"/>
    <mergeCell ref="C6:C7"/>
    <mergeCell ref="R4:R6"/>
    <mergeCell ref="N4:N7"/>
    <mergeCell ref="Q4:Q7"/>
    <mergeCell ref="P4:P7"/>
    <mergeCell ref="O4:O7"/>
    <mergeCell ref="S4:S6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78"/>
  <sheetViews>
    <sheetView view="pageBreakPreview" zoomScale="60" zoomScaleNormal="90" workbookViewId="0"/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85.28515625" style="5" customWidth="1"/>
    <col min="9" max="9" width="10.7109375" style="5" customWidth="1"/>
    <col min="10" max="11" width="12.42578125" style="4" customWidth="1"/>
    <col min="12" max="12" width="121.710937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3" width="9.7109375" style="1" hidden="1" customWidth="1"/>
    <col min="24" max="24" width="12.85546875" style="1" hidden="1" customWidth="1"/>
    <col min="25" max="26" width="9.7109375" style="1" hidden="1" customWidth="1"/>
    <col min="27" max="29" width="0" style="1" hidden="1" customWidth="1"/>
    <col min="30" max="16384" width="9.140625" style="1"/>
  </cols>
  <sheetData>
    <row r="1" spans="1:29" s="7" customFormat="1" ht="27" x14ac:dyDescent="0.2">
      <c r="A1" s="89" t="s">
        <v>361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09"/>
      <c r="E2" s="8"/>
      <c r="F2" s="8"/>
      <c r="G2" s="9"/>
      <c r="H2" s="109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12">
        <v>1</v>
      </c>
      <c r="B8" s="112">
        <v>2</v>
      </c>
      <c r="C8" s="112">
        <v>3</v>
      </c>
      <c r="D8" s="112">
        <v>4</v>
      </c>
      <c r="E8" s="112" t="s">
        <v>39</v>
      </c>
      <c r="F8" s="112" t="s">
        <v>38</v>
      </c>
      <c r="G8" s="112">
        <v>5</v>
      </c>
      <c r="H8" s="112">
        <v>6</v>
      </c>
      <c r="I8" s="112">
        <v>7</v>
      </c>
      <c r="J8" s="112">
        <v>8</v>
      </c>
      <c r="K8" s="112" t="s">
        <v>97</v>
      </c>
      <c r="L8" s="50">
        <v>9</v>
      </c>
      <c r="M8" s="112">
        <v>10</v>
      </c>
      <c r="N8" s="112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12">
        <v>30050</v>
      </c>
      <c r="B9" s="15">
        <v>177</v>
      </c>
      <c r="C9" s="16">
        <v>66.566000000000003</v>
      </c>
      <c r="D9" s="16">
        <v>74.968999999999994</v>
      </c>
      <c r="E9" s="16">
        <v>66.566000000000003</v>
      </c>
      <c r="F9" s="16">
        <v>74.968999999999994</v>
      </c>
      <c r="G9" s="16">
        <f>SUM(F9,-E9)</f>
        <v>8.4029999999999916</v>
      </c>
      <c r="H9" s="17" t="s">
        <v>576</v>
      </c>
      <c r="I9" s="18" t="s">
        <v>151</v>
      </c>
      <c r="J9" s="16">
        <v>71.849999999999994</v>
      </c>
      <c r="K9" s="16">
        <v>71.849999999999994</v>
      </c>
      <c r="L9" s="95" t="s">
        <v>98</v>
      </c>
      <c r="M9" s="46">
        <v>1</v>
      </c>
      <c r="N9" s="46">
        <v>1</v>
      </c>
      <c r="O9" s="46">
        <v>1</v>
      </c>
      <c r="P9" s="46">
        <v>0</v>
      </c>
      <c r="Q9" s="46">
        <v>1</v>
      </c>
      <c r="R9" s="27">
        <f t="shared" ref="R9:R43" si="0">N9*P9*16</f>
        <v>0</v>
      </c>
      <c r="S9" s="14">
        <f t="shared" ref="S9:S43" si="1">O9*Q9*8</f>
        <v>8</v>
      </c>
      <c r="T9" s="14">
        <f t="shared" ref="T9:T76" si="2">SUM(R9:S9)</f>
        <v>8</v>
      </c>
      <c r="U9" s="125" t="s">
        <v>17</v>
      </c>
      <c r="V9" s="147">
        <v>1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12">
        <v>30051</v>
      </c>
      <c r="B10" s="15">
        <v>177</v>
      </c>
      <c r="C10" s="16">
        <v>74.968999999999994</v>
      </c>
      <c r="D10" s="16">
        <v>81.314999999999998</v>
      </c>
      <c r="E10" s="16">
        <v>74.968999999999994</v>
      </c>
      <c r="F10" s="16">
        <v>80.290000000000006</v>
      </c>
      <c r="G10" s="16">
        <f t="shared" ref="G10:G77" si="3">SUM(F10,-E10)</f>
        <v>5.3210000000000122</v>
      </c>
      <c r="H10" s="17" t="s">
        <v>399</v>
      </c>
      <c r="I10" s="18" t="s">
        <v>88</v>
      </c>
      <c r="J10" s="16">
        <v>81.2</v>
      </c>
      <c r="K10" s="16">
        <v>81.2</v>
      </c>
      <c r="L10" s="95" t="s">
        <v>86</v>
      </c>
      <c r="M10" s="14">
        <v>1</v>
      </c>
      <c r="N10" s="14">
        <v>1</v>
      </c>
      <c r="O10" s="14">
        <v>1</v>
      </c>
      <c r="P10" s="19">
        <v>2</v>
      </c>
      <c r="Q10" s="14">
        <v>1</v>
      </c>
      <c r="R10" s="14">
        <f t="shared" si="0"/>
        <v>32</v>
      </c>
      <c r="S10" s="14">
        <f t="shared" si="1"/>
        <v>8</v>
      </c>
      <c r="T10" s="14">
        <f t="shared" si="2"/>
        <v>40</v>
      </c>
      <c r="U10" s="125" t="s">
        <v>17</v>
      </c>
      <c r="V10" s="147">
        <v>1</v>
      </c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12">
        <v>30052</v>
      </c>
      <c r="B11" s="15">
        <v>177</v>
      </c>
      <c r="C11" s="16">
        <v>81.314999999999998</v>
      </c>
      <c r="D11" s="16">
        <v>83.75</v>
      </c>
      <c r="E11" s="16">
        <v>80.290000000000006</v>
      </c>
      <c r="F11" s="16">
        <v>83.75</v>
      </c>
      <c r="G11" s="16">
        <f t="shared" si="3"/>
        <v>3.4599999999999937</v>
      </c>
      <c r="H11" s="17" t="s">
        <v>99</v>
      </c>
      <c r="I11" s="18" t="s">
        <v>10</v>
      </c>
      <c r="J11" s="16">
        <v>82.85</v>
      </c>
      <c r="K11" s="16">
        <v>82.85</v>
      </c>
      <c r="L11" s="95" t="s">
        <v>100</v>
      </c>
      <c r="M11" s="14">
        <v>1</v>
      </c>
      <c r="N11" s="14">
        <v>1</v>
      </c>
      <c r="O11" s="14">
        <v>1</v>
      </c>
      <c r="P11" s="19">
        <v>5</v>
      </c>
      <c r="Q11" s="14">
        <v>1</v>
      </c>
      <c r="R11" s="14">
        <f t="shared" si="0"/>
        <v>80</v>
      </c>
      <c r="S11" s="14">
        <f t="shared" si="1"/>
        <v>8</v>
      </c>
      <c r="T11" s="14">
        <f t="shared" si="2"/>
        <v>88</v>
      </c>
      <c r="U11" s="125" t="s">
        <v>17</v>
      </c>
      <c r="V11" s="147">
        <v>1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12">
        <v>30053</v>
      </c>
      <c r="B12" s="15">
        <v>178</v>
      </c>
      <c r="C12" s="16">
        <v>12.77</v>
      </c>
      <c r="D12" s="16">
        <v>26.245000000000001</v>
      </c>
      <c r="E12" s="16">
        <v>12.77</v>
      </c>
      <c r="F12" s="16">
        <v>26.245000000000001</v>
      </c>
      <c r="G12" s="16">
        <f t="shared" si="3"/>
        <v>13.475000000000001</v>
      </c>
      <c r="H12" s="17" t="s">
        <v>101</v>
      </c>
      <c r="I12" s="18" t="s">
        <v>88</v>
      </c>
      <c r="J12" s="16">
        <v>18.850000000000001</v>
      </c>
      <c r="K12" s="16">
        <v>18.850000000000001</v>
      </c>
      <c r="L12" s="95" t="s">
        <v>102</v>
      </c>
      <c r="M12" s="14">
        <v>1</v>
      </c>
      <c r="N12" s="14">
        <v>1</v>
      </c>
      <c r="O12" s="14">
        <v>1</v>
      </c>
      <c r="P12" s="19">
        <v>2</v>
      </c>
      <c r="Q12" s="14">
        <v>1</v>
      </c>
      <c r="R12" s="14">
        <f t="shared" si="0"/>
        <v>32</v>
      </c>
      <c r="S12" s="14">
        <f t="shared" si="1"/>
        <v>8</v>
      </c>
      <c r="T12" s="14">
        <f t="shared" si="2"/>
        <v>40</v>
      </c>
      <c r="U12" s="125" t="s">
        <v>17</v>
      </c>
      <c r="V12" s="147">
        <v>1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12">
        <v>30055</v>
      </c>
      <c r="B13" s="15">
        <v>178</v>
      </c>
      <c r="C13" s="16">
        <v>26.245000000000001</v>
      </c>
      <c r="D13" s="16">
        <v>31.437999999999999</v>
      </c>
      <c r="E13" s="16">
        <v>26.245000000000001</v>
      </c>
      <c r="F13" s="16">
        <v>31.437999999999999</v>
      </c>
      <c r="G13" s="16">
        <f t="shared" si="3"/>
        <v>5.1929999999999978</v>
      </c>
      <c r="H13" s="17" t="s">
        <v>52</v>
      </c>
      <c r="I13" s="18" t="s">
        <v>10</v>
      </c>
      <c r="J13" s="16">
        <v>29.77</v>
      </c>
      <c r="K13" s="16">
        <v>29.77</v>
      </c>
      <c r="L13" s="95" t="s">
        <v>103</v>
      </c>
      <c r="M13" s="14">
        <v>1</v>
      </c>
      <c r="N13" s="14">
        <v>2</v>
      </c>
      <c r="O13" s="14">
        <v>2</v>
      </c>
      <c r="P13" s="19">
        <v>5</v>
      </c>
      <c r="Q13" s="14">
        <v>1</v>
      </c>
      <c r="R13" s="14">
        <f t="shared" si="0"/>
        <v>160</v>
      </c>
      <c r="S13" s="14">
        <f t="shared" si="1"/>
        <v>16</v>
      </c>
      <c r="T13" s="14">
        <f t="shared" si="2"/>
        <v>176</v>
      </c>
      <c r="U13" s="125" t="s">
        <v>17</v>
      </c>
      <c r="V13" s="147">
        <v>1</v>
      </c>
      <c r="W13" s="14"/>
      <c r="X13" s="14"/>
      <c r="Y13" s="14"/>
      <c r="Z13" s="14"/>
      <c r="AA13" s="14"/>
      <c r="AB13" s="14"/>
      <c r="AC13" s="14"/>
    </row>
    <row r="14" spans="1:29" x14ac:dyDescent="0.2">
      <c r="A14" s="140">
        <v>30057</v>
      </c>
      <c r="B14" s="15">
        <v>178</v>
      </c>
      <c r="C14" s="16">
        <v>33.985999999999997</v>
      </c>
      <c r="D14" s="16">
        <v>44.064999999999998</v>
      </c>
      <c r="E14" s="16">
        <v>33.985999999999997</v>
      </c>
      <c r="F14" s="16">
        <v>44.064999999999998</v>
      </c>
      <c r="G14" s="16">
        <f t="shared" si="3"/>
        <v>10.079000000000001</v>
      </c>
      <c r="H14" s="17" t="s">
        <v>572</v>
      </c>
      <c r="I14" s="18" t="s">
        <v>9</v>
      </c>
      <c r="J14" s="16">
        <v>36.5</v>
      </c>
      <c r="K14" s="164">
        <v>36.5</v>
      </c>
      <c r="L14" s="17" t="s">
        <v>573</v>
      </c>
      <c r="M14" s="14">
        <v>1</v>
      </c>
      <c r="N14" s="14">
        <v>1</v>
      </c>
      <c r="O14" s="14">
        <v>1</v>
      </c>
      <c r="P14" s="14">
        <v>5</v>
      </c>
      <c r="Q14" s="14">
        <v>1</v>
      </c>
      <c r="R14" s="14">
        <f t="shared" si="0"/>
        <v>80</v>
      </c>
      <c r="S14" s="14">
        <f t="shared" si="1"/>
        <v>8</v>
      </c>
      <c r="T14" s="14">
        <f t="shared" si="2"/>
        <v>88</v>
      </c>
      <c r="U14" s="125" t="s">
        <v>17</v>
      </c>
      <c r="V14" s="147">
        <v>1</v>
      </c>
      <c r="W14" s="14"/>
      <c r="X14" s="14"/>
      <c r="Y14" s="14"/>
      <c r="Z14" s="14"/>
      <c r="AA14" s="14"/>
      <c r="AB14" s="14"/>
      <c r="AC14" s="14"/>
    </row>
    <row r="15" spans="1:29" x14ac:dyDescent="0.2">
      <c r="A15" s="140">
        <v>30058</v>
      </c>
      <c r="B15" s="15">
        <v>178</v>
      </c>
      <c r="C15" s="16">
        <v>44.064999999999998</v>
      </c>
      <c r="D15" s="16">
        <v>46.137999999999998</v>
      </c>
      <c r="E15" s="16">
        <v>44.064999999999998</v>
      </c>
      <c r="F15" s="16">
        <v>46.137999999999998</v>
      </c>
      <c r="G15" s="16">
        <f t="shared" si="3"/>
        <v>2.0730000000000004</v>
      </c>
      <c r="H15" s="17" t="s">
        <v>574</v>
      </c>
      <c r="I15" s="18" t="s">
        <v>9</v>
      </c>
      <c r="J15" s="16">
        <v>45.37</v>
      </c>
      <c r="K15" s="164">
        <v>45.37</v>
      </c>
      <c r="L15" s="17" t="s">
        <v>575</v>
      </c>
      <c r="M15" s="14">
        <v>1</v>
      </c>
      <c r="N15" s="14">
        <v>1</v>
      </c>
      <c r="O15" s="14">
        <v>1</v>
      </c>
      <c r="P15" s="14">
        <v>5</v>
      </c>
      <c r="Q15" s="14">
        <v>1</v>
      </c>
      <c r="R15" s="14">
        <f t="shared" si="0"/>
        <v>80</v>
      </c>
      <c r="S15" s="14">
        <f t="shared" si="1"/>
        <v>8</v>
      </c>
      <c r="T15" s="14">
        <f t="shared" si="2"/>
        <v>88</v>
      </c>
      <c r="U15" s="125" t="s">
        <v>17</v>
      </c>
      <c r="V15" s="147">
        <v>1</v>
      </c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12">
        <v>30061</v>
      </c>
      <c r="B16" s="15">
        <v>178</v>
      </c>
      <c r="C16" s="16">
        <v>52.122999999999998</v>
      </c>
      <c r="D16" s="16">
        <v>65.305999999999997</v>
      </c>
      <c r="E16" s="16">
        <v>52.122999999999998</v>
      </c>
      <c r="F16" s="16">
        <v>64.570999999999998</v>
      </c>
      <c r="G16" s="16">
        <f t="shared" si="3"/>
        <v>12.448</v>
      </c>
      <c r="H16" s="17" t="s">
        <v>105</v>
      </c>
      <c r="I16" s="18" t="s">
        <v>9</v>
      </c>
      <c r="J16" s="20">
        <v>62.6</v>
      </c>
      <c r="K16" s="20">
        <v>62.6</v>
      </c>
      <c r="L16" s="95" t="s">
        <v>76</v>
      </c>
      <c r="M16" s="14">
        <v>1</v>
      </c>
      <c r="N16" s="14">
        <v>1</v>
      </c>
      <c r="O16" s="14">
        <v>1</v>
      </c>
      <c r="P16" s="14">
        <v>5</v>
      </c>
      <c r="Q16" s="14">
        <v>1</v>
      </c>
      <c r="R16" s="14">
        <f t="shared" si="0"/>
        <v>80</v>
      </c>
      <c r="S16" s="14">
        <f t="shared" si="1"/>
        <v>8</v>
      </c>
      <c r="T16" s="14">
        <f t="shared" si="2"/>
        <v>88</v>
      </c>
      <c r="U16" s="125" t="s">
        <v>17</v>
      </c>
      <c r="V16" s="147">
        <v>1</v>
      </c>
      <c r="W16" s="14"/>
      <c r="X16" s="14"/>
      <c r="Y16" s="14"/>
      <c r="Z16" s="14"/>
      <c r="AA16" s="14"/>
      <c r="AB16" s="14"/>
      <c r="AC16" s="14"/>
    </row>
    <row r="17" spans="1:250" ht="20.100000000000001" customHeight="1" x14ac:dyDescent="0.2">
      <c r="A17" s="112">
        <v>30063</v>
      </c>
      <c r="B17" s="15">
        <v>178</v>
      </c>
      <c r="C17" s="16">
        <v>65.3</v>
      </c>
      <c r="D17" s="16">
        <v>85.3</v>
      </c>
      <c r="E17" s="16">
        <v>72.272000000000006</v>
      </c>
      <c r="F17" s="16">
        <v>81.319999999999993</v>
      </c>
      <c r="G17" s="16">
        <f t="shared" si="3"/>
        <v>9.0479999999999876</v>
      </c>
      <c r="H17" s="17" t="s">
        <v>106</v>
      </c>
      <c r="I17" s="18" t="s">
        <v>9</v>
      </c>
      <c r="J17" s="16">
        <v>73.25</v>
      </c>
      <c r="K17" s="16">
        <v>73.25</v>
      </c>
      <c r="L17" s="95" t="s">
        <v>153</v>
      </c>
      <c r="M17" s="14">
        <v>1</v>
      </c>
      <c r="N17" s="14">
        <v>1</v>
      </c>
      <c r="O17" s="14">
        <v>1</v>
      </c>
      <c r="P17" s="14">
        <v>5</v>
      </c>
      <c r="Q17" s="14">
        <v>1</v>
      </c>
      <c r="R17" s="14">
        <f t="shared" si="0"/>
        <v>80</v>
      </c>
      <c r="S17" s="14">
        <f t="shared" si="1"/>
        <v>8</v>
      </c>
      <c r="T17" s="14">
        <f t="shared" si="2"/>
        <v>88</v>
      </c>
      <c r="U17" s="125" t="s">
        <v>17</v>
      </c>
      <c r="V17" s="147">
        <v>1</v>
      </c>
      <c r="W17" s="14"/>
      <c r="X17" s="14"/>
      <c r="Y17" s="14"/>
      <c r="Z17" s="14"/>
      <c r="AA17" s="14"/>
      <c r="AB17" s="14"/>
      <c r="AC17" s="14"/>
    </row>
    <row r="18" spans="1:250" ht="20.100000000000001" customHeight="1" x14ac:dyDescent="0.2">
      <c r="A18" s="112">
        <v>30065</v>
      </c>
      <c r="B18" s="15">
        <v>180</v>
      </c>
      <c r="C18" s="16">
        <v>0</v>
      </c>
      <c r="D18" s="16">
        <v>7.0490000000000004</v>
      </c>
      <c r="E18" s="16">
        <v>0</v>
      </c>
      <c r="F18" s="16">
        <v>7.0490000000000004</v>
      </c>
      <c r="G18" s="16">
        <f t="shared" si="3"/>
        <v>7.0490000000000004</v>
      </c>
      <c r="H18" s="17" t="s">
        <v>400</v>
      </c>
      <c r="I18" s="18" t="s">
        <v>88</v>
      </c>
      <c r="J18" s="16">
        <v>2.2999999999999998</v>
      </c>
      <c r="K18" s="16">
        <v>2.2999999999999998</v>
      </c>
      <c r="L18" s="95" t="s">
        <v>107</v>
      </c>
      <c r="M18" s="14">
        <v>1</v>
      </c>
      <c r="N18" s="14">
        <v>1</v>
      </c>
      <c r="O18" s="14">
        <v>1</v>
      </c>
      <c r="P18" s="19">
        <v>2</v>
      </c>
      <c r="Q18" s="14">
        <v>1</v>
      </c>
      <c r="R18" s="14">
        <f t="shared" si="0"/>
        <v>32</v>
      </c>
      <c r="S18" s="14">
        <f t="shared" si="1"/>
        <v>8</v>
      </c>
      <c r="T18" s="14">
        <f t="shared" si="2"/>
        <v>40</v>
      </c>
      <c r="U18" s="125" t="s">
        <v>17</v>
      </c>
      <c r="V18" s="147">
        <v>1</v>
      </c>
      <c r="W18" s="14"/>
      <c r="X18" s="14"/>
      <c r="Y18" s="14"/>
      <c r="Z18" s="14"/>
      <c r="AA18" s="14"/>
      <c r="AB18" s="14"/>
      <c r="AC18" s="14"/>
    </row>
    <row r="19" spans="1:250" ht="20.100000000000001" customHeight="1" x14ac:dyDescent="0.2">
      <c r="A19" s="112">
        <v>30066</v>
      </c>
      <c r="B19" s="15">
        <v>180</v>
      </c>
      <c r="C19" s="16">
        <v>7.0490000000000004</v>
      </c>
      <c r="D19" s="16">
        <v>12.664999999999999</v>
      </c>
      <c r="E19" s="16">
        <v>7.0490000000000004</v>
      </c>
      <c r="F19" s="16">
        <v>12.664999999999999</v>
      </c>
      <c r="G19" s="16">
        <f t="shared" si="3"/>
        <v>5.6159999999999988</v>
      </c>
      <c r="H19" s="17" t="s">
        <v>401</v>
      </c>
      <c r="I19" s="18" t="s">
        <v>88</v>
      </c>
      <c r="J19" s="16">
        <v>12.5</v>
      </c>
      <c r="K19" s="16">
        <v>12.5</v>
      </c>
      <c r="L19" s="95" t="s">
        <v>90</v>
      </c>
      <c r="M19" s="14">
        <v>1</v>
      </c>
      <c r="N19" s="14">
        <v>1</v>
      </c>
      <c r="O19" s="14">
        <v>1</v>
      </c>
      <c r="P19" s="19">
        <v>2</v>
      </c>
      <c r="Q19" s="14">
        <v>1</v>
      </c>
      <c r="R19" s="14">
        <f t="shared" si="0"/>
        <v>32</v>
      </c>
      <c r="S19" s="14">
        <f t="shared" si="1"/>
        <v>8</v>
      </c>
      <c r="T19" s="14">
        <f t="shared" si="2"/>
        <v>40</v>
      </c>
      <c r="U19" s="125" t="s">
        <v>17</v>
      </c>
      <c r="V19" s="147">
        <v>1</v>
      </c>
      <c r="W19" s="114"/>
      <c r="X19" s="114"/>
      <c r="Y19" s="114"/>
      <c r="Z19" s="114"/>
      <c r="AA19" s="114"/>
      <c r="AB19" s="114"/>
      <c r="AC19" s="114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</row>
    <row r="20" spans="1:250" ht="20.100000000000001" customHeight="1" x14ac:dyDescent="0.2">
      <c r="A20" s="112">
        <v>30067</v>
      </c>
      <c r="B20" s="15">
        <v>180</v>
      </c>
      <c r="C20" s="16">
        <v>12.664999999999999</v>
      </c>
      <c r="D20" s="16">
        <v>18.72</v>
      </c>
      <c r="E20" s="16">
        <v>12.7</v>
      </c>
      <c r="F20" s="16">
        <v>18.72</v>
      </c>
      <c r="G20" s="16">
        <f t="shared" si="3"/>
        <v>6.02</v>
      </c>
      <c r="H20" s="17" t="s">
        <v>402</v>
      </c>
      <c r="I20" s="18" t="s">
        <v>9</v>
      </c>
      <c r="J20" s="16">
        <v>17.7</v>
      </c>
      <c r="K20" s="16">
        <v>17.7</v>
      </c>
      <c r="L20" s="95" t="s">
        <v>77</v>
      </c>
      <c r="M20" s="14">
        <v>1</v>
      </c>
      <c r="N20" s="14">
        <v>1</v>
      </c>
      <c r="O20" s="14">
        <v>1</v>
      </c>
      <c r="P20" s="19">
        <v>5</v>
      </c>
      <c r="Q20" s="14">
        <v>1</v>
      </c>
      <c r="R20" s="14">
        <f t="shared" si="0"/>
        <v>80</v>
      </c>
      <c r="S20" s="14">
        <f t="shared" si="1"/>
        <v>8</v>
      </c>
      <c r="T20" s="14">
        <f t="shared" si="2"/>
        <v>88</v>
      </c>
      <c r="U20" s="125" t="s">
        <v>17</v>
      </c>
      <c r="V20" s="147">
        <v>1</v>
      </c>
      <c r="W20" s="14"/>
      <c r="X20" s="14"/>
      <c r="Y20" s="14"/>
      <c r="Z20" s="14"/>
      <c r="AA20" s="14"/>
      <c r="AB20" s="14"/>
      <c r="AC20" s="14"/>
    </row>
    <row r="21" spans="1:250" s="49" customFormat="1" ht="20.100000000000001" customHeight="1" x14ac:dyDescent="0.2">
      <c r="A21" s="112">
        <v>30068</v>
      </c>
      <c r="B21" s="15">
        <v>180</v>
      </c>
      <c r="C21" s="16">
        <v>18.72</v>
      </c>
      <c r="D21" s="16">
        <v>23.042000000000002</v>
      </c>
      <c r="E21" s="16">
        <v>18.72</v>
      </c>
      <c r="F21" s="16">
        <v>23.042000000000002</v>
      </c>
      <c r="G21" s="16">
        <f t="shared" si="3"/>
        <v>4.3220000000000027</v>
      </c>
      <c r="H21" s="17" t="s">
        <v>52</v>
      </c>
      <c r="I21" s="18" t="s">
        <v>10</v>
      </c>
      <c r="J21" s="16">
        <v>21.6</v>
      </c>
      <c r="K21" s="16">
        <v>21.55</v>
      </c>
      <c r="L21" s="95" t="s">
        <v>108</v>
      </c>
      <c r="M21" s="14">
        <v>1</v>
      </c>
      <c r="N21" s="14">
        <v>2</v>
      </c>
      <c r="O21" s="14">
        <v>2</v>
      </c>
      <c r="P21" s="19">
        <v>5</v>
      </c>
      <c r="Q21" s="14">
        <v>1</v>
      </c>
      <c r="R21" s="14">
        <f t="shared" si="0"/>
        <v>160</v>
      </c>
      <c r="S21" s="14">
        <f t="shared" si="1"/>
        <v>16</v>
      </c>
      <c r="T21" s="14">
        <f t="shared" si="2"/>
        <v>176</v>
      </c>
      <c r="U21" s="125" t="s">
        <v>17</v>
      </c>
      <c r="V21" s="147">
        <v>1</v>
      </c>
      <c r="W21" s="14"/>
      <c r="X21" s="14"/>
      <c r="Y21" s="14"/>
      <c r="Z21" s="14"/>
      <c r="AA21" s="14"/>
      <c r="AB21" s="14"/>
      <c r="AC21" s="1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ht="20.100000000000001" customHeight="1" x14ac:dyDescent="0.2">
      <c r="A22" s="112">
        <v>30070</v>
      </c>
      <c r="B22" s="15">
        <v>180</v>
      </c>
      <c r="C22" s="16">
        <v>23.042000000000002</v>
      </c>
      <c r="D22" s="16">
        <v>40.418999999999997</v>
      </c>
      <c r="E22" s="16">
        <v>31.393000000000001</v>
      </c>
      <c r="F22" s="16">
        <v>40.418999999999997</v>
      </c>
      <c r="G22" s="16">
        <f t="shared" si="3"/>
        <v>9.0259999999999962</v>
      </c>
      <c r="H22" s="17" t="s">
        <v>109</v>
      </c>
      <c r="I22" s="18" t="s">
        <v>9</v>
      </c>
      <c r="J22" s="16">
        <v>35.4</v>
      </c>
      <c r="K22" s="16">
        <v>35.4</v>
      </c>
      <c r="L22" s="95" t="s">
        <v>154</v>
      </c>
      <c r="M22" s="14">
        <v>1</v>
      </c>
      <c r="N22" s="14">
        <v>1</v>
      </c>
      <c r="O22" s="14">
        <v>1</v>
      </c>
      <c r="P22" s="14">
        <v>5</v>
      </c>
      <c r="Q22" s="14">
        <v>1</v>
      </c>
      <c r="R22" s="14">
        <f t="shared" si="0"/>
        <v>80</v>
      </c>
      <c r="S22" s="14">
        <f t="shared" si="1"/>
        <v>8</v>
      </c>
      <c r="T22" s="14">
        <f t="shared" si="2"/>
        <v>88</v>
      </c>
      <c r="U22" s="125" t="s">
        <v>17</v>
      </c>
      <c r="V22" s="147">
        <v>1</v>
      </c>
      <c r="W22" s="14"/>
      <c r="X22" s="14"/>
      <c r="Y22" s="14"/>
      <c r="Z22" s="14"/>
      <c r="AA22" s="14"/>
      <c r="AB22" s="14"/>
      <c r="AC22" s="14"/>
    </row>
    <row r="23" spans="1:250" ht="20.100000000000001" customHeight="1" x14ac:dyDescent="0.2">
      <c r="A23" s="112">
        <v>30071</v>
      </c>
      <c r="B23" s="15">
        <v>181</v>
      </c>
      <c r="C23" s="16">
        <v>5.5570000000000004</v>
      </c>
      <c r="D23" s="16">
        <v>10.336</v>
      </c>
      <c r="E23" s="16">
        <v>5.5570000000000004</v>
      </c>
      <c r="F23" s="16">
        <v>10.336</v>
      </c>
      <c r="G23" s="16">
        <f t="shared" si="3"/>
        <v>4.7789999999999999</v>
      </c>
      <c r="H23" s="17" t="s">
        <v>110</v>
      </c>
      <c r="I23" s="18" t="s">
        <v>88</v>
      </c>
      <c r="J23" s="16">
        <v>9.9600000000000009</v>
      </c>
      <c r="K23" s="16">
        <v>9.9600000000000009</v>
      </c>
      <c r="L23" s="95" t="s">
        <v>111</v>
      </c>
      <c r="M23" s="14">
        <v>1</v>
      </c>
      <c r="N23" s="14">
        <v>1</v>
      </c>
      <c r="O23" s="14">
        <v>1</v>
      </c>
      <c r="P23" s="14">
        <v>2</v>
      </c>
      <c r="Q23" s="14">
        <v>1</v>
      </c>
      <c r="R23" s="14">
        <f t="shared" si="0"/>
        <v>32</v>
      </c>
      <c r="S23" s="14">
        <f t="shared" si="1"/>
        <v>8</v>
      </c>
      <c r="T23" s="14">
        <f t="shared" si="2"/>
        <v>40</v>
      </c>
      <c r="U23" s="125" t="s">
        <v>17</v>
      </c>
      <c r="V23" s="147">
        <v>1</v>
      </c>
      <c r="W23" s="14"/>
      <c r="X23" s="14"/>
      <c r="Y23" s="14"/>
      <c r="Z23" s="14"/>
      <c r="AA23" s="14"/>
      <c r="AB23" s="14"/>
      <c r="AC23" s="14"/>
    </row>
    <row r="24" spans="1:250" ht="20.100000000000001" customHeight="1" x14ac:dyDescent="0.2">
      <c r="A24" s="112">
        <v>30072</v>
      </c>
      <c r="B24" s="15">
        <v>181</v>
      </c>
      <c r="C24" s="16">
        <v>10.336</v>
      </c>
      <c r="D24" s="16">
        <v>27.300999999999998</v>
      </c>
      <c r="E24" s="16">
        <v>10.336</v>
      </c>
      <c r="F24" s="16">
        <v>26.425999999999998</v>
      </c>
      <c r="G24" s="16">
        <f t="shared" si="3"/>
        <v>16.089999999999996</v>
      </c>
      <c r="H24" s="17" t="s">
        <v>401</v>
      </c>
      <c r="I24" s="18" t="s">
        <v>88</v>
      </c>
      <c r="J24" s="16">
        <v>16.329999999999998</v>
      </c>
      <c r="K24" s="16">
        <v>16.329999999999998</v>
      </c>
      <c r="L24" s="95" t="s">
        <v>112</v>
      </c>
      <c r="M24" s="14">
        <v>1</v>
      </c>
      <c r="N24" s="14">
        <v>1</v>
      </c>
      <c r="O24" s="14">
        <v>1</v>
      </c>
      <c r="P24" s="14">
        <v>2</v>
      </c>
      <c r="Q24" s="14">
        <v>1</v>
      </c>
      <c r="R24" s="14">
        <f t="shared" si="0"/>
        <v>32</v>
      </c>
      <c r="S24" s="14">
        <f t="shared" si="1"/>
        <v>8</v>
      </c>
      <c r="T24" s="14">
        <f t="shared" si="2"/>
        <v>40</v>
      </c>
      <c r="U24" s="125" t="s">
        <v>17</v>
      </c>
      <c r="V24" s="147">
        <v>1</v>
      </c>
      <c r="W24" s="14"/>
      <c r="X24" s="14"/>
      <c r="Y24" s="14"/>
      <c r="Z24" s="14"/>
      <c r="AA24" s="14"/>
      <c r="AB24" s="14"/>
      <c r="AC24" s="14"/>
    </row>
    <row r="25" spans="1:250" ht="20.100000000000001" customHeight="1" x14ac:dyDescent="0.2">
      <c r="A25" s="112">
        <v>30075</v>
      </c>
      <c r="B25" s="15">
        <v>181</v>
      </c>
      <c r="C25" s="16">
        <v>27.300999999999998</v>
      </c>
      <c r="D25" s="16">
        <v>47.164000000000001</v>
      </c>
      <c r="E25" s="16">
        <v>26.425999999999998</v>
      </c>
      <c r="F25" s="16">
        <v>47.164000000000001</v>
      </c>
      <c r="G25" s="16">
        <f t="shared" si="3"/>
        <v>20.738000000000003</v>
      </c>
      <c r="H25" s="17" t="s">
        <v>402</v>
      </c>
      <c r="I25" s="18" t="s">
        <v>88</v>
      </c>
      <c r="J25" s="16">
        <v>28.6</v>
      </c>
      <c r="K25" s="16">
        <v>28.6</v>
      </c>
      <c r="L25" s="95" t="s">
        <v>78</v>
      </c>
      <c r="M25" s="14">
        <v>1</v>
      </c>
      <c r="N25" s="14">
        <v>1</v>
      </c>
      <c r="O25" s="14">
        <v>1</v>
      </c>
      <c r="P25" s="14">
        <v>2</v>
      </c>
      <c r="Q25" s="14">
        <v>1</v>
      </c>
      <c r="R25" s="14">
        <f t="shared" si="0"/>
        <v>32</v>
      </c>
      <c r="S25" s="14">
        <f t="shared" si="1"/>
        <v>8</v>
      </c>
      <c r="T25" s="14">
        <f t="shared" si="2"/>
        <v>40</v>
      </c>
      <c r="U25" s="125" t="s">
        <v>17</v>
      </c>
      <c r="V25" s="147">
        <v>1</v>
      </c>
      <c r="W25" s="114"/>
      <c r="X25" s="114"/>
      <c r="Y25" s="114"/>
      <c r="Z25" s="114"/>
      <c r="AA25" s="114"/>
      <c r="AB25" s="114"/>
      <c r="AC25" s="114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</row>
    <row r="26" spans="1:250" ht="20.100000000000001" customHeight="1" x14ac:dyDescent="0.2">
      <c r="A26" s="112">
        <v>30077</v>
      </c>
      <c r="B26" s="15">
        <v>181</v>
      </c>
      <c r="C26" s="16">
        <v>47.164000000000001</v>
      </c>
      <c r="D26" s="16">
        <v>53.661999999999999</v>
      </c>
      <c r="E26" s="16">
        <v>47.164000000000001</v>
      </c>
      <c r="F26" s="16">
        <v>53.661999999999999</v>
      </c>
      <c r="G26" s="16">
        <f t="shared" si="3"/>
        <v>6.4979999999999976</v>
      </c>
      <c r="H26" s="17" t="s">
        <v>403</v>
      </c>
      <c r="I26" s="18" t="s">
        <v>88</v>
      </c>
      <c r="J26" s="16">
        <v>50.57</v>
      </c>
      <c r="K26" s="16">
        <v>50.57</v>
      </c>
      <c r="L26" s="95" t="s">
        <v>113</v>
      </c>
      <c r="M26" s="14">
        <v>1</v>
      </c>
      <c r="N26" s="14">
        <v>1</v>
      </c>
      <c r="O26" s="14">
        <v>1</v>
      </c>
      <c r="P26" s="14">
        <v>2</v>
      </c>
      <c r="Q26" s="14">
        <v>1</v>
      </c>
      <c r="R26" s="14">
        <f t="shared" si="0"/>
        <v>32</v>
      </c>
      <c r="S26" s="14">
        <f t="shared" si="1"/>
        <v>8</v>
      </c>
      <c r="T26" s="14">
        <f t="shared" si="2"/>
        <v>40</v>
      </c>
      <c r="U26" s="125" t="s">
        <v>17</v>
      </c>
      <c r="V26" s="147">
        <v>1</v>
      </c>
      <c r="W26" s="114"/>
      <c r="X26" s="114"/>
      <c r="Y26" s="114"/>
      <c r="Z26" s="114"/>
      <c r="AA26" s="114"/>
      <c r="AB26" s="114"/>
      <c r="AC26" s="114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</row>
    <row r="27" spans="1:250" s="49" customFormat="1" ht="20.100000000000001" customHeight="1" x14ac:dyDescent="0.2">
      <c r="A27" s="112">
        <v>30078</v>
      </c>
      <c r="B27" s="15">
        <v>182</v>
      </c>
      <c r="C27" s="16">
        <v>46.796999999999997</v>
      </c>
      <c r="D27" s="16">
        <v>61.506999999999998</v>
      </c>
      <c r="E27" s="16">
        <v>46.796999999999997</v>
      </c>
      <c r="F27" s="16">
        <v>61.506999999999998</v>
      </c>
      <c r="G27" s="16">
        <f t="shared" si="3"/>
        <v>14.71</v>
      </c>
      <c r="H27" s="17" t="s">
        <v>404</v>
      </c>
      <c r="I27" s="18" t="s">
        <v>9</v>
      </c>
      <c r="J27" s="16">
        <v>50.99</v>
      </c>
      <c r="K27" s="16">
        <v>50.99</v>
      </c>
      <c r="L27" s="95" t="s">
        <v>114</v>
      </c>
      <c r="M27" s="14">
        <v>1</v>
      </c>
      <c r="N27" s="14">
        <v>1</v>
      </c>
      <c r="O27" s="14">
        <v>1</v>
      </c>
      <c r="P27" s="14">
        <v>5</v>
      </c>
      <c r="Q27" s="14">
        <v>1</v>
      </c>
      <c r="R27" s="14">
        <f t="shared" si="0"/>
        <v>80</v>
      </c>
      <c r="S27" s="14">
        <f t="shared" si="1"/>
        <v>8</v>
      </c>
      <c r="T27" s="14">
        <f t="shared" si="2"/>
        <v>88</v>
      </c>
      <c r="U27" s="125" t="s">
        <v>17</v>
      </c>
      <c r="V27" s="147">
        <v>1</v>
      </c>
      <c r="W27" s="14"/>
      <c r="X27" s="14"/>
      <c r="Y27" s="14"/>
      <c r="Z27" s="14"/>
      <c r="AA27" s="14"/>
      <c r="AB27" s="14"/>
      <c r="AC27" s="1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49" customFormat="1" ht="20.100000000000001" customHeight="1" x14ac:dyDescent="0.2">
      <c r="A28" s="112">
        <v>30080</v>
      </c>
      <c r="B28" s="15">
        <v>182</v>
      </c>
      <c r="C28" s="16">
        <v>61.506999999999998</v>
      </c>
      <c r="D28" s="16">
        <v>66.506</v>
      </c>
      <c r="E28" s="16">
        <v>61.506999999999998</v>
      </c>
      <c r="F28" s="16">
        <v>66.506</v>
      </c>
      <c r="G28" s="16">
        <f t="shared" si="3"/>
        <v>4.9990000000000023</v>
      </c>
      <c r="H28" s="17" t="s">
        <v>405</v>
      </c>
      <c r="I28" s="18" t="s">
        <v>9</v>
      </c>
      <c r="J28" s="16">
        <v>61.93</v>
      </c>
      <c r="K28" s="16">
        <v>61.93</v>
      </c>
      <c r="L28" s="95" t="s">
        <v>79</v>
      </c>
      <c r="M28" s="14">
        <v>1</v>
      </c>
      <c r="N28" s="14">
        <v>1</v>
      </c>
      <c r="O28" s="14">
        <v>1</v>
      </c>
      <c r="P28" s="19">
        <v>5</v>
      </c>
      <c r="Q28" s="14">
        <v>1</v>
      </c>
      <c r="R28" s="14">
        <f t="shared" si="0"/>
        <v>80</v>
      </c>
      <c r="S28" s="14">
        <f t="shared" si="1"/>
        <v>8</v>
      </c>
      <c r="T28" s="14">
        <f t="shared" si="2"/>
        <v>88</v>
      </c>
      <c r="U28" s="125" t="s">
        <v>17</v>
      </c>
      <c r="V28" s="147">
        <v>1</v>
      </c>
      <c r="W28" s="14"/>
      <c r="X28" s="14"/>
      <c r="Y28" s="14"/>
      <c r="Z28" s="14"/>
      <c r="AA28" s="14"/>
      <c r="AB28" s="14"/>
      <c r="AC28" s="14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ht="20.100000000000001" customHeight="1" x14ac:dyDescent="0.2">
      <c r="A29" s="112">
        <v>30081</v>
      </c>
      <c r="B29" s="15">
        <v>182</v>
      </c>
      <c r="C29" s="16">
        <v>66.506</v>
      </c>
      <c r="D29" s="16">
        <v>69.137</v>
      </c>
      <c r="E29" s="16">
        <v>66.506</v>
      </c>
      <c r="F29" s="16">
        <v>69.137</v>
      </c>
      <c r="G29" s="16">
        <f t="shared" si="3"/>
        <v>2.6310000000000002</v>
      </c>
      <c r="H29" s="17" t="s">
        <v>53</v>
      </c>
      <c r="I29" s="18" t="s">
        <v>10</v>
      </c>
      <c r="J29" s="16">
        <v>67.599999999999994</v>
      </c>
      <c r="K29" s="16">
        <v>67.599999999999994</v>
      </c>
      <c r="L29" s="95" t="s">
        <v>115</v>
      </c>
      <c r="M29" s="14">
        <v>1</v>
      </c>
      <c r="N29" s="14">
        <v>2</v>
      </c>
      <c r="O29" s="14">
        <v>2</v>
      </c>
      <c r="P29" s="14">
        <v>5</v>
      </c>
      <c r="Q29" s="14">
        <v>1</v>
      </c>
      <c r="R29" s="14">
        <f t="shared" si="0"/>
        <v>160</v>
      </c>
      <c r="S29" s="14">
        <f t="shared" si="1"/>
        <v>16</v>
      </c>
      <c r="T29" s="14">
        <f t="shared" si="2"/>
        <v>176</v>
      </c>
      <c r="U29" s="125" t="s">
        <v>17</v>
      </c>
      <c r="V29" s="147">
        <v>1</v>
      </c>
      <c r="W29" s="14"/>
      <c r="X29" s="14"/>
      <c r="Y29" s="14"/>
      <c r="Z29" s="14"/>
      <c r="AA29" s="14"/>
      <c r="AB29" s="14"/>
      <c r="AC29" s="14"/>
    </row>
    <row r="30" spans="1:250" ht="20.100000000000001" customHeight="1" x14ac:dyDescent="0.2">
      <c r="A30" s="112">
        <v>30083</v>
      </c>
      <c r="B30" s="15">
        <v>182</v>
      </c>
      <c r="C30" s="16">
        <v>69.137</v>
      </c>
      <c r="D30" s="16">
        <v>74.998999999999995</v>
      </c>
      <c r="E30" s="16">
        <v>69.137</v>
      </c>
      <c r="F30" s="16">
        <v>74.998999999999995</v>
      </c>
      <c r="G30" s="16">
        <f t="shared" si="3"/>
        <v>5.8619999999999948</v>
      </c>
      <c r="H30" s="17" t="s">
        <v>406</v>
      </c>
      <c r="I30" s="18" t="s">
        <v>9</v>
      </c>
      <c r="J30" s="16">
        <v>74.8</v>
      </c>
      <c r="K30" s="16">
        <v>74.8</v>
      </c>
      <c r="L30" s="95" t="s">
        <v>80</v>
      </c>
      <c r="M30" s="14">
        <v>1</v>
      </c>
      <c r="N30" s="14">
        <v>1</v>
      </c>
      <c r="O30" s="14">
        <v>1</v>
      </c>
      <c r="P30" s="14">
        <v>5</v>
      </c>
      <c r="Q30" s="14">
        <v>1</v>
      </c>
      <c r="R30" s="14">
        <f t="shared" si="0"/>
        <v>80</v>
      </c>
      <c r="S30" s="14">
        <f t="shared" si="1"/>
        <v>8</v>
      </c>
      <c r="T30" s="14">
        <f t="shared" si="2"/>
        <v>88</v>
      </c>
      <c r="U30" s="125" t="s">
        <v>17</v>
      </c>
      <c r="V30" s="147">
        <v>1</v>
      </c>
      <c r="W30" s="14"/>
      <c r="X30" s="14"/>
      <c r="Y30" s="14"/>
      <c r="Z30" s="14"/>
      <c r="AA30" s="14"/>
      <c r="AB30" s="14"/>
      <c r="AC30" s="14"/>
    </row>
    <row r="31" spans="1:250" ht="20.100000000000001" customHeight="1" x14ac:dyDescent="0.2">
      <c r="A31" s="112">
        <v>30084</v>
      </c>
      <c r="B31" s="15">
        <v>182</v>
      </c>
      <c r="C31" s="16">
        <v>74.998999999999995</v>
      </c>
      <c r="D31" s="16">
        <v>89.75</v>
      </c>
      <c r="E31" s="16">
        <v>74.998999999999995</v>
      </c>
      <c r="F31" s="16">
        <v>89.75</v>
      </c>
      <c r="G31" s="16">
        <f t="shared" si="3"/>
        <v>14.751000000000005</v>
      </c>
      <c r="H31" s="17" t="s">
        <v>407</v>
      </c>
      <c r="I31" s="18" t="s">
        <v>9</v>
      </c>
      <c r="J31" s="16">
        <v>78.78</v>
      </c>
      <c r="K31" s="16">
        <v>78.78</v>
      </c>
      <c r="L31" s="95" t="s">
        <v>116</v>
      </c>
      <c r="M31" s="14">
        <v>1</v>
      </c>
      <c r="N31" s="14">
        <v>1</v>
      </c>
      <c r="O31" s="14">
        <v>1</v>
      </c>
      <c r="P31" s="14">
        <v>5</v>
      </c>
      <c r="Q31" s="14">
        <v>1</v>
      </c>
      <c r="R31" s="14">
        <f t="shared" si="0"/>
        <v>80</v>
      </c>
      <c r="S31" s="14">
        <f t="shared" si="1"/>
        <v>8</v>
      </c>
      <c r="T31" s="14">
        <f t="shared" si="2"/>
        <v>88</v>
      </c>
      <c r="U31" s="125" t="s">
        <v>17</v>
      </c>
      <c r="V31" s="147">
        <v>1</v>
      </c>
      <c r="W31" s="14"/>
      <c r="X31" s="14"/>
      <c r="Y31" s="14"/>
      <c r="Z31" s="14"/>
      <c r="AA31" s="14"/>
      <c r="AB31" s="14"/>
      <c r="AC31" s="14"/>
    </row>
    <row r="32" spans="1:250" ht="20.100000000000001" customHeight="1" x14ac:dyDescent="0.2">
      <c r="A32" s="112">
        <v>30085</v>
      </c>
      <c r="B32" s="15">
        <v>183</v>
      </c>
      <c r="C32" s="16">
        <v>0</v>
      </c>
      <c r="D32" s="16">
        <v>15.763999999999999</v>
      </c>
      <c r="E32" s="16">
        <v>0</v>
      </c>
      <c r="F32" s="16">
        <v>15.763999999999999</v>
      </c>
      <c r="G32" s="16">
        <f t="shared" si="3"/>
        <v>15.763999999999999</v>
      </c>
      <c r="H32" s="17" t="s">
        <v>408</v>
      </c>
      <c r="I32" s="18" t="s">
        <v>88</v>
      </c>
      <c r="J32" s="16">
        <v>5.05</v>
      </c>
      <c r="K32" s="16">
        <v>5.05</v>
      </c>
      <c r="L32" s="95" t="s">
        <v>117</v>
      </c>
      <c r="M32" s="14">
        <v>1</v>
      </c>
      <c r="N32" s="14">
        <v>1</v>
      </c>
      <c r="O32" s="14">
        <v>1</v>
      </c>
      <c r="P32" s="19">
        <v>2</v>
      </c>
      <c r="Q32" s="14">
        <v>1</v>
      </c>
      <c r="R32" s="14">
        <f t="shared" si="0"/>
        <v>32</v>
      </c>
      <c r="S32" s="14">
        <f t="shared" si="1"/>
        <v>8</v>
      </c>
      <c r="T32" s="14">
        <f t="shared" si="2"/>
        <v>40</v>
      </c>
      <c r="U32" s="125" t="s">
        <v>17</v>
      </c>
      <c r="V32" s="147">
        <v>1</v>
      </c>
      <c r="W32" s="14"/>
      <c r="X32" s="14"/>
      <c r="Y32" s="14"/>
      <c r="Z32" s="14"/>
      <c r="AA32" s="14"/>
      <c r="AB32" s="14"/>
      <c r="AC32" s="14"/>
    </row>
    <row r="33" spans="1:250" ht="20.100000000000001" customHeight="1" x14ac:dyDescent="0.2">
      <c r="A33" s="112">
        <v>30087</v>
      </c>
      <c r="B33" s="15">
        <v>118</v>
      </c>
      <c r="C33" s="16">
        <v>0</v>
      </c>
      <c r="D33" s="16">
        <v>4.04</v>
      </c>
      <c r="E33" s="16">
        <v>0</v>
      </c>
      <c r="F33" s="16">
        <v>4.04</v>
      </c>
      <c r="G33" s="16">
        <f t="shared" si="3"/>
        <v>4.04</v>
      </c>
      <c r="H33" s="17" t="s">
        <v>409</v>
      </c>
      <c r="I33" s="18" t="s">
        <v>151</v>
      </c>
      <c r="J33" s="16">
        <v>2</v>
      </c>
      <c r="K33" s="16">
        <v>2</v>
      </c>
      <c r="L33" s="95" t="s">
        <v>118</v>
      </c>
      <c r="M33" s="46">
        <v>1</v>
      </c>
      <c r="N33" s="46">
        <v>1</v>
      </c>
      <c r="O33" s="46">
        <v>1</v>
      </c>
      <c r="P33" s="46">
        <v>0</v>
      </c>
      <c r="Q33" s="46">
        <v>1</v>
      </c>
      <c r="R33" s="14">
        <f t="shared" si="0"/>
        <v>0</v>
      </c>
      <c r="S33" s="14">
        <f t="shared" si="1"/>
        <v>8</v>
      </c>
      <c r="T33" s="14">
        <f t="shared" si="2"/>
        <v>8</v>
      </c>
      <c r="U33" s="125" t="s">
        <v>17</v>
      </c>
      <c r="V33" s="147">
        <v>1</v>
      </c>
      <c r="W33" s="14"/>
      <c r="X33" s="14"/>
      <c r="Y33" s="14"/>
      <c r="Z33" s="14"/>
      <c r="AA33" s="14"/>
      <c r="AB33" s="14"/>
      <c r="AC33" s="14"/>
    </row>
    <row r="34" spans="1:250" ht="20.100000000000001" customHeight="1" x14ac:dyDescent="0.2">
      <c r="A34" s="140">
        <v>30088</v>
      </c>
      <c r="B34" s="15">
        <v>123</v>
      </c>
      <c r="C34" s="16">
        <v>0</v>
      </c>
      <c r="D34" s="16">
        <v>17.547000000000001</v>
      </c>
      <c r="E34" s="16">
        <v>0</v>
      </c>
      <c r="F34" s="16">
        <v>17.547000000000001</v>
      </c>
      <c r="G34" s="16">
        <f t="shared" si="3"/>
        <v>17.547000000000001</v>
      </c>
      <c r="H34" s="17" t="s">
        <v>578</v>
      </c>
      <c r="I34" s="18" t="s">
        <v>579</v>
      </c>
      <c r="J34" s="16">
        <v>8.9</v>
      </c>
      <c r="K34" s="16">
        <v>8.9</v>
      </c>
      <c r="L34" s="95" t="s">
        <v>580</v>
      </c>
      <c r="M34" s="14">
        <v>1</v>
      </c>
      <c r="N34" s="46"/>
      <c r="O34" s="46"/>
      <c r="P34" s="46"/>
      <c r="Q34" s="46"/>
      <c r="R34" s="14"/>
      <c r="S34" s="14"/>
      <c r="T34" s="14"/>
      <c r="U34" s="125"/>
      <c r="V34" s="147"/>
      <c r="W34" s="14"/>
      <c r="X34" s="14"/>
      <c r="Y34" s="14"/>
      <c r="Z34" s="14"/>
      <c r="AA34" s="14"/>
      <c r="AB34" s="14"/>
      <c r="AC34" s="14"/>
    </row>
    <row r="35" spans="1:250" ht="20.100000000000001" customHeight="1" x14ac:dyDescent="0.2">
      <c r="A35" s="112">
        <v>30089</v>
      </c>
      <c r="B35" s="15">
        <v>133</v>
      </c>
      <c r="C35" s="16">
        <v>0</v>
      </c>
      <c r="D35" s="16">
        <v>18.922999999999998</v>
      </c>
      <c r="E35" s="16">
        <v>0</v>
      </c>
      <c r="F35" s="16">
        <v>13.058999999999999</v>
      </c>
      <c r="G35" s="16">
        <f t="shared" si="3"/>
        <v>13.058999999999999</v>
      </c>
      <c r="H35" s="21" t="s">
        <v>414</v>
      </c>
      <c r="I35" s="18" t="s">
        <v>151</v>
      </c>
      <c r="J35" s="16">
        <v>2.2000000000000002</v>
      </c>
      <c r="K35" s="16">
        <v>2.2000000000000002</v>
      </c>
      <c r="L35" s="95" t="s">
        <v>81</v>
      </c>
      <c r="M35" s="46">
        <v>1</v>
      </c>
      <c r="N35" s="46">
        <v>1</v>
      </c>
      <c r="O35" s="46">
        <v>1</v>
      </c>
      <c r="P35" s="46">
        <v>0</v>
      </c>
      <c r="Q35" s="46">
        <v>1</v>
      </c>
      <c r="R35" s="14">
        <f t="shared" si="0"/>
        <v>0</v>
      </c>
      <c r="S35" s="14">
        <f t="shared" si="1"/>
        <v>8</v>
      </c>
      <c r="T35" s="14">
        <f t="shared" si="2"/>
        <v>8</v>
      </c>
      <c r="U35" s="125" t="s">
        <v>17</v>
      </c>
      <c r="V35" s="147">
        <v>1</v>
      </c>
      <c r="W35" s="14"/>
      <c r="X35" s="14"/>
      <c r="Y35" s="14"/>
      <c r="Z35" s="14"/>
      <c r="AA35" s="14"/>
      <c r="AB35" s="14"/>
      <c r="AC35" s="14"/>
    </row>
    <row r="36" spans="1:250" s="49" customFormat="1" ht="20.100000000000001" customHeight="1" x14ac:dyDescent="0.2">
      <c r="A36" s="112">
        <v>30090</v>
      </c>
      <c r="B36" s="15">
        <v>135</v>
      </c>
      <c r="C36" s="16">
        <v>0</v>
      </c>
      <c r="D36" s="16">
        <v>20.927</v>
      </c>
      <c r="E36" s="16">
        <v>0</v>
      </c>
      <c r="F36" s="16">
        <v>20.927</v>
      </c>
      <c r="G36" s="16">
        <f t="shared" si="3"/>
        <v>20.927</v>
      </c>
      <c r="H36" s="17" t="s">
        <v>415</v>
      </c>
      <c r="I36" s="18" t="s">
        <v>151</v>
      </c>
      <c r="J36" s="20">
        <v>8.8000000000000007</v>
      </c>
      <c r="K36" s="20">
        <v>8.8000000000000007</v>
      </c>
      <c r="L36" s="95" t="s">
        <v>119</v>
      </c>
      <c r="M36" s="46">
        <v>1</v>
      </c>
      <c r="N36" s="46">
        <v>1</v>
      </c>
      <c r="O36" s="46">
        <v>1</v>
      </c>
      <c r="P36" s="46">
        <v>0</v>
      </c>
      <c r="Q36" s="46">
        <v>1</v>
      </c>
      <c r="R36" s="14">
        <f t="shared" si="0"/>
        <v>0</v>
      </c>
      <c r="S36" s="14">
        <f t="shared" si="1"/>
        <v>8</v>
      </c>
      <c r="T36" s="14">
        <f t="shared" si="2"/>
        <v>8</v>
      </c>
      <c r="U36" s="125" t="s">
        <v>17</v>
      </c>
      <c r="V36" s="147">
        <v>1</v>
      </c>
      <c r="W36" s="14"/>
      <c r="X36" s="14"/>
      <c r="Y36" s="14"/>
      <c r="Z36" s="14"/>
      <c r="AA36" s="14"/>
      <c r="AB36" s="14"/>
      <c r="AC36" s="14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ht="20.100000000000001" customHeight="1" x14ac:dyDescent="0.2">
      <c r="A37" s="112">
        <v>30091</v>
      </c>
      <c r="B37" s="15">
        <v>153</v>
      </c>
      <c r="C37" s="16">
        <v>0</v>
      </c>
      <c r="D37" s="16">
        <v>9.4369999999999994</v>
      </c>
      <c r="E37" s="16">
        <v>1</v>
      </c>
      <c r="F37" s="16">
        <v>9.4369999999999994</v>
      </c>
      <c r="G37" s="16">
        <f t="shared" si="3"/>
        <v>8.4369999999999994</v>
      </c>
      <c r="H37" s="17" t="s">
        <v>410</v>
      </c>
      <c r="I37" s="18" t="s">
        <v>151</v>
      </c>
      <c r="J37" s="16">
        <v>3.2</v>
      </c>
      <c r="K37" s="16">
        <v>3.2</v>
      </c>
      <c r="L37" s="95" t="s">
        <v>120</v>
      </c>
      <c r="M37" s="46">
        <v>1</v>
      </c>
      <c r="N37" s="46">
        <v>1</v>
      </c>
      <c r="O37" s="46">
        <v>1</v>
      </c>
      <c r="P37" s="46">
        <v>0</v>
      </c>
      <c r="Q37" s="46">
        <v>1</v>
      </c>
      <c r="R37" s="14">
        <f t="shared" si="0"/>
        <v>0</v>
      </c>
      <c r="S37" s="14">
        <f t="shared" si="1"/>
        <v>8</v>
      </c>
      <c r="T37" s="14">
        <f t="shared" si="2"/>
        <v>8</v>
      </c>
      <c r="U37" s="125" t="s">
        <v>17</v>
      </c>
      <c r="V37" s="147">
        <v>1</v>
      </c>
      <c r="W37" s="14"/>
      <c r="X37" s="14"/>
      <c r="Y37" s="14"/>
      <c r="Z37" s="14"/>
      <c r="AA37" s="14"/>
      <c r="AB37" s="14"/>
      <c r="AC37" s="14"/>
    </row>
    <row r="38" spans="1:250" ht="20.100000000000001" customHeight="1" x14ac:dyDescent="0.2">
      <c r="A38" s="112">
        <v>30092</v>
      </c>
      <c r="B38" s="15">
        <v>153</v>
      </c>
      <c r="C38" s="16">
        <v>9.4369999999999994</v>
      </c>
      <c r="D38" s="16">
        <v>20.244</v>
      </c>
      <c r="E38" s="16">
        <v>9.4369999999999994</v>
      </c>
      <c r="F38" s="16">
        <v>20.244</v>
      </c>
      <c r="G38" s="16">
        <f t="shared" si="3"/>
        <v>10.807</v>
      </c>
      <c r="H38" s="17" t="s">
        <v>411</v>
      </c>
      <c r="I38" s="18" t="s">
        <v>88</v>
      </c>
      <c r="J38" s="16">
        <v>17.48</v>
      </c>
      <c r="K38" s="16">
        <v>17.48</v>
      </c>
      <c r="L38" s="95" t="s">
        <v>121</v>
      </c>
      <c r="M38" s="14">
        <v>1</v>
      </c>
      <c r="N38" s="14">
        <v>1</v>
      </c>
      <c r="O38" s="14">
        <v>1</v>
      </c>
      <c r="P38" s="14">
        <v>2</v>
      </c>
      <c r="Q38" s="14">
        <v>1</v>
      </c>
      <c r="R38" s="14">
        <f t="shared" si="0"/>
        <v>32</v>
      </c>
      <c r="S38" s="14">
        <f t="shared" si="1"/>
        <v>8</v>
      </c>
      <c r="T38" s="14">
        <f t="shared" si="2"/>
        <v>40</v>
      </c>
      <c r="U38" s="125" t="s">
        <v>17</v>
      </c>
      <c r="V38" s="147">
        <v>1</v>
      </c>
      <c r="W38" s="14"/>
      <c r="X38" s="14"/>
      <c r="Y38" s="14"/>
      <c r="Z38" s="14"/>
      <c r="AA38" s="14"/>
      <c r="AB38" s="14"/>
      <c r="AC38" s="14"/>
    </row>
    <row r="39" spans="1:250" ht="20.100000000000001" customHeight="1" x14ac:dyDescent="0.2">
      <c r="A39" s="112">
        <v>30093</v>
      </c>
      <c r="B39" s="15">
        <v>174</v>
      </c>
      <c r="C39" s="16">
        <v>11.1</v>
      </c>
      <c r="D39" s="16">
        <v>27.928999999999998</v>
      </c>
      <c r="E39" s="16">
        <v>11.1</v>
      </c>
      <c r="F39" s="16">
        <v>27.8</v>
      </c>
      <c r="G39" s="16">
        <f t="shared" si="3"/>
        <v>16.700000000000003</v>
      </c>
      <c r="H39" s="17" t="s">
        <v>412</v>
      </c>
      <c r="I39" s="18" t="s">
        <v>88</v>
      </c>
      <c r="J39" s="16">
        <v>18.8</v>
      </c>
      <c r="K39" s="16">
        <v>18.8</v>
      </c>
      <c r="L39" s="95" t="s">
        <v>82</v>
      </c>
      <c r="M39" s="14">
        <v>1</v>
      </c>
      <c r="N39" s="14">
        <v>1</v>
      </c>
      <c r="O39" s="14">
        <v>1</v>
      </c>
      <c r="P39" s="14">
        <v>2</v>
      </c>
      <c r="Q39" s="14">
        <v>1</v>
      </c>
      <c r="R39" s="14">
        <f t="shared" si="0"/>
        <v>32</v>
      </c>
      <c r="S39" s="14">
        <f t="shared" si="1"/>
        <v>8</v>
      </c>
      <c r="T39" s="14">
        <f t="shared" si="2"/>
        <v>40</v>
      </c>
      <c r="U39" s="125" t="s">
        <v>17</v>
      </c>
      <c r="V39" s="147">
        <v>1</v>
      </c>
      <c r="W39" s="14"/>
      <c r="X39" s="14"/>
      <c r="Y39" s="14"/>
      <c r="Z39" s="14"/>
      <c r="AA39" s="14"/>
      <c r="AB39" s="14"/>
      <c r="AC39" s="14"/>
    </row>
    <row r="40" spans="1:250" ht="20.100000000000001" customHeight="1" x14ac:dyDescent="0.2">
      <c r="A40" s="112">
        <v>30094</v>
      </c>
      <c r="B40" s="15">
        <v>174</v>
      </c>
      <c r="C40" s="16">
        <v>27.928999999999998</v>
      </c>
      <c r="D40" s="16">
        <v>53.122999999999998</v>
      </c>
      <c r="E40" s="16">
        <v>27.8</v>
      </c>
      <c r="F40" s="16">
        <v>53.085999999999999</v>
      </c>
      <c r="G40" s="16">
        <f t="shared" si="3"/>
        <v>25.285999999999998</v>
      </c>
      <c r="H40" s="17" t="s">
        <v>413</v>
      </c>
      <c r="I40" s="18" t="s">
        <v>88</v>
      </c>
      <c r="J40" s="16">
        <v>43.4</v>
      </c>
      <c r="K40" s="16">
        <v>43.4</v>
      </c>
      <c r="L40" s="95" t="s">
        <v>122</v>
      </c>
      <c r="M40" s="14">
        <v>1</v>
      </c>
      <c r="N40" s="14">
        <v>1</v>
      </c>
      <c r="O40" s="14">
        <v>1</v>
      </c>
      <c r="P40" s="14">
        <v>2</v>
      </c>
      <c r="Q40" s="14">
        <v>1</v>
      </c>
      <c r="R40" s="14">
        <f t="shared" si="0"/>
        <v>32</v>
      </c>
      <c r="S40" s="14">
        <f t="shared" si="1"/>
        <v>8</v>
      </c>
      <c r="T40" s="14">
        <f t="shared" si="2"/>
        <v>40</v>
      </c>
      <c r="U40" s="125" t="s">
        <v>17</v>
      </c>
      <c r="V40" s="147">
        <v>1</v>
      </c>
      <c r="W40" s="14"/>
      <c r="X40" s="14"/>
      <c r="Y40" s="14"/>
      <c r="Z40" s="14"/>
      <c r="AA40" s="14"/>
      <c r="AB40" s="14"/>
      <c r="AC40" s="14"/>
    </row>
    <row r="41" spans="1:250" ht="20.100000000000001" customHeight="1" x14ac:dyDescent="0.2">
      <c r="A41" s="140">
        <v>30095</v>
      </c>
      <c r="B41" s="15">
        <v>117</v>
      </c>
      <c r="C41" s="16">
        <v>0</v>
      </c>
      <c r="D41" s="16">
        <v>11.797000000000001</v>
      </c>
      <c r="E41" s="16">
        <v>0</v>
      </c>
      <c r="F41" s="16">
        <v>11.797000000000001</v>
      </c>
      <c r="G41" s="16">
        <f t="shared" si="3"/>
        <v>11.797000000000001</v>
      </c>
      <c r="H41" s="17" t="s">
        <v>581</v>
      </c>
      <c r="I41" s="18" t="s">
        <v>579</v>
      </c>
      <c r="J41" s="20">
        <v>3.7</v>
      </c>
      <c r="K41" s="20">
        <v>3.7</v>
      </c>
      <c r="L41" s="96" t="s">
        <v>582</v>
      </c>
      <c r="M41" s="14">
        <v>1</v>
      </c>
      <c r="N41" s="14"/>
      <c r="O41" s="14"/>
      <c r="P41" s="14"/>
      <c r="Q41" s="14"/>
      <c r="R41" s="14"/>
      <c r="S41" s="14"/>
      <c r="T41" s="14"/>
      <c r="U41" s="125"/>
      <c r="V41" s="147"/>
      <c r="W41" s="14"/>
      <c r="X41" s="14"/>
      <c r="Y41" s="14"/>
      <c r="Z41" s="14"/>
      <c r="AA41" s="14"/>
      <c r="AB41" s="14"/>
      <c r="AC41" s="14"/>
    </row>
    <row r="42" spans="1:250" ht="20.100000000000001" customHeight="1" x14ac:dyDescent="0.2">
      <c r="A42" s="112">
        <v>30300</v>
      </c>
      <c r="B42" s="15">
        <v>178</v>
      </c>
      <c r="C42" s="16">
        <v>46.137999999999998</v>
      </c>
      <c r="D42" s="16">
        <v>52.122999999999998</v>
      </c>
      <c r="E42" s="16">
        <v>46.137999999999998</v>
      </c>
      <c r="F42" s="16">
        <v>52.122999999999998</v>
      </c>
      <c r="G42" s="16">
        <f t="shared" si="3"/>
        <v>5.9849999999999994</v>
      </c>
      <c r="H42" s="17" t="s">
        <v>89</v>
      </c>
      <c r="I42" s="18" t="s">
        <v>9</v>
      </c>
      <c r="J42" s="20">
        <v>49.15</v>
      </c>
      <c r="K42" s="20">
        <v>49.15</v>
      </c>
      <c r="L42" s="96" t="s">
        <v>104</v>
      </c>
      <c r="M42" s="14">
        <v>1</v>
      </c>
      <c r="N42" s="14">
        <v>2</v>
      </c>
      <c r="O42" s="14">
        <v>2</v>
      </c>
      <c r="P42" s="14">
        <v>5</v>
      </c>
      <c r="Q42" s="14">
        <v>1</v>
      </c>
      <c r="R42" s="14">
        <f t="shared" si="0"/>
        <v>160</v>
      </c>
      <c r="S42" s="14">
        <f t="shared" si="1"/>
        <v>16</v>
      </c>
      <c r="T42" s="14">
        <f t="shared" si="2"/>
        <v>176</v>
      </c>
      <c r="U42" s="125" t="s">
        <v>17</v>
      </c>
      <c r="V42" s="147">
        <v>1</v>
      </c>
      <c r="W42" s="14"/>
      <c r="X42" s="14"/>
      <c r="Y42" s="14"/>
      <c r="Z42" s="14"/>
      <c r="AA42" s="14"/>
      <c r="AB42" s="14"/>
      <c r="AC42" s="14"/>
    </row>
    <row r="43" spans="1:250" ht="20.100000000000001" customHeight="1" x14ac:dyDescent="0.2">
      <c r="A43" s="113">
        <v>30301</v>
      </c>
      <c r="B43" s="15">
        <v>178</v>
      </c>
      <c r="C43" s="16">
        <v>85.25</v>
      </c>
      <c r="D43" s="16">
        <v>86.55</v>
      </c>
      <c r="E43" s="16">
        <v>85.3</v>
      </c>
      <c r="F43" s="16">
        <v>86.55</v>
      </c>
      <c r="G43" s="16">
        <f t="shared" si="3"/>
        <v>1.25</v>
      </c>
      <c r="H43" s="14" t="s">
        <v>147</v>
      </c>
      <c r="I43" s="18" t="s">
        <v>9</v>
      </c>
      <c r="J43" s="20">
        <v>85.662999999999997</v>
      </c>
      <c r="K43" s="20">
        <v>85.662999999999997</v>
      </c>
      <c r="L43" s="96" t="s">
        <v>123</v>
      </c>
      <c r="M43" s="14">
        <v>1</v>
      </c>
      <c r="N43" s="14">
        <v>2</v>
      </c>
      <c r="O43" s="14">
        <v>2</v>
      </c>
      <c r="P43" s="14">
        <v>5</v>
      </c>
      <c r="Q43" s="14">
        <v>1</v>
      </c>
      <c r="R43" s="14">
        <f t="shared" si="0"/>
        <v>160</v>
      </c>
      <c r="S43" s="14">
        <f t="shared" si="1"/>
        <v>16</v>
      </c>
      <c r="T43" s="14">
        <f t="shared" si="2"/>
        <v>176</v>
      </c>
      <c r="U43" s="125" t="s">
        <v>17</v>
      </c>
      <c r="V43" s="147">
        <v>1</v>
      </c>
      <c r="W43" s="14"/>
      <c r="X43" s="14"/>
      <c r="Y43" s="14"/>
      <c r="Z43" s="14"/>
      <c r="AA43" s="14"/>
      <c r="AB43" s="14"/>
      <c r="AC43" s="14"/>
    </row>
    <row r="44" spans="1:250" s="26" customFormat="1" ht="20.100000000000001" customHeight="1" x14ac:dyDescent="0.2">
      <c r="A44" s="51">
        <v>30025</v>
      </c>
      <c r="B44" s="52">
        <v>190</v>
      </c>
      <c r="C44" s="53">
        <v>40.799999999999997</v>
      </c>
      <c r="D44" s="53">
        <v>59.1</v>
      </c>
      <c r="E44" s="53">
        <v>40.966999999999999</v>
      </c>
      <c r="F44" s="53">
        <v>58.752000000000002</v>
      </c>
      <c r="G44" s="16">
        <f t="shared" si="3"/>
        <v>17.785000000000004</v>
      </c>
      <c r="H44" s="54" t="s">
        <v>416</v>
      </c>
      <c r="I44" s="55" t="s">
        <v>88</v>
      </c>
      <c r="J44" s="53">
        <v>58.9</v>
      </c>
      <c r="K44" s="58">
        <v>57.2</v>
      </c>
      <c r="L44" s="94" t="s">
        <v>155</v>
      </c>
      <c r="M44" s="27">
        <v>1</v>
      </c>
      <c r="N44" s="27">
        <v>1</v>
      </c>
      <c r="O44" s="27">
        <v>1</v>
      </c>
      <c r="P44" s="56">
        <v>2</v>
      </c>
      <c r="Q44" s="27">
        <v>1</v>
      </c>
      <c r="R44" s="27">
        <f t="shared" ref="R44:R76" si="4">N44*P44*16</f>
        <v>32</v>
      </c>
      <c r="S44" s="27">
        <f t="shared" ref="S44:S76" si="5">O44*Q44*8</f>
        <v>8</v>
      </c>
      <c r="T44" s="27">
        <f t="shared" si="2"/>
        <v>40</v>
      </c>
      <c r="U44" s="126" t="s">
        <v>16</v>
      </c>
      <c r="V44" s="154">
        <v>2</v>
      </c>
      <c r="W44" s="27"/>
      <c r="X44" s="27"/>
      <c r="Y44" s="27"/>
      <c r="Z44" s="27"/>
      <c r="AA44" s="27"/>
      <c r="AB44" s="27"/>
      <c r="AC44" s="27"/>
    </row>
    <row r="45" spans="1:250" s="26" customFormat="1" ht="20.100000000000001" customHeight="1" x14ac:dyDescent="0.2">
      <c r="A45" s="51">
        <v>30026</v>
      </c>
      <c r="B45" s="52">
        <v>190</v>
      </c>
      <c r="C45" s="53">
        <v>59.1</v>
      </c>
      <c r="D45" s="53">
        <v>63.9</v>
      </c>
      <c r="E45" s="53">
        <v>58.752000000000002</v>
      </c>
      <c r="F45" s="53">
        <v>65.625</v>
      </c>
      <c r="G45" s="16">
        <f t="shared" si="3"/>
        <v>6.8729999999999976</v>
      </c>
      <c r="H45" s="57" t="s">
        <v>56</v>
      </c>
      <c r="I45" s="55" t="s">
        <v>10</v>
      </c>
      <c r="J45" s="53">
        <v>60.2</v>
      </c>
      <c r="K45" s="58">
        <v>61.93</v>
      </c>
      <c r="L45" s="94" t="s">
        <v>156</v>
      </c>
      <c r="M45" s="27">
        <v>1</v>
      </c>
      <c r="N45" s="27">
        <v>1</v>
      </c>
      <c r="O45" s="27">
        <v>1</v>
      </c>
      <c r="P45" s="56">
        <v>5</v>
      </c>
      <c r="Q45" s="27">
        <v>1</v>
      </c>
      <c r="R45" s="27">
        <f t="shared" si="4"/>
        <v>80</v>
      </c>
      <c r="S45" s="27">
        <f t="shared" si="5"/>
        <v>8</v>
      </c>
      <c r="T45" s="27">
        <f t="shared" si="2"/>
        <v>88</v>
      </c>
      <c r="U45" s="126" t="s">
        <v>16</v>
      </c>
      <c r="V45" s="154">
        <v>2</v>
      </c>
      <c r="W45" s="27"/>
      <c r="X45" s="27"/>
      <c r="Y45" s="27"/>
      <c r="Z45" s="27"/>
      <c r="AA45" s="27"/>
      <c r="AB45" s="27"/>
      <c r="AC45" s="27"/>
    </row>
    <row r="46" spans="1:250" s="26" customFormat="1" ht="20.100000000000001" customHeight="1" x14ac:dyDescent="0.2">
      <c r="A46" s="51">
        <v>30027</v>
      </c>
      <c r="B46" s="52">
        <v>190</v>
      </c>
      <c r="C46" s="53">
        <v>63.9</v>
      </c>
      <c r="D46" s="53">
        <v>89</v>
      </c>
      <c r="E46" s="53">
        <v>65.625</v>
      </c>
      <c r="F46" s="53">
        <v>88.65</v>
      </c>
      <c r="G46" s="16">
        <f t="shared" si="3"/>
        <v>23.025000000000006</v>
      </c>
      <c r="H46" s="57" t="s">
        <v>124</v>
      </c>
      <c r="I46" s="55" t="s">
        <v>9</v>
      </c>
      <c r="J46" s="53">
        <v>73.8</v>
      </c>
      <c r="K46" s="58">
        <v>74.150000000000006</v>
      </c>
      <c r="L46" s="94" t="s">
        <v>342</v>
      </c>
      <c r="M46" s="27">
        <v>1</v>
      </c>
      <c r="N46" s="27">
        <v>1</v>
      </c>
      <c r="O46" s="27">
        <v>1</v>
      </c>
      <c r="P46" s="56">
        <v>5</v>
      </c>
      <c r="Q46" s="27">
        <v>1</v>
      </c>
      <c r="R46" s="27">
        <f t="shared" si="4"/>
        <v>80</v>
      </c>
      <c r="S46" s="27">
        <f t="shared" si="5"/>
        <v>8</v>
      </c>
      <c r="T46" s="27">
        <f t="shared" si="2"/>
        <v>88</v>
      </c>
      <c r="U46" s="126" t="s">
        <v>16</v>
      </c>
      <c r="V46" s="154">
        <v>2</v>
      </c>
      <c r="W46" s="27"/>
      <c r="X46" s="27"/>
      <c r="Y46" s="27"/>
      <c r="Z46" s="27"/>
      <c r="AA46" s="27"/>
      <c r="AB46" s="27"/>
      <c r="AC46" s="27"/>
    </row>
    <row r="47" spans="1:250" s="26" customFormat="1" ht="20.100000000000001" customHeight="1" x14ac:dyDescent="0.2">
      <c r="A47" s="51">
        <v>30029</v>
      </c>
      <c r="B47" s="52">
        <v>190</v>
      </c>
      <c r="C47" s="53">
        <v>89</v>
      </c>
      <c r="D47" s="53">
        <v>104</v>
      </c>
      <c r="E47" s="53">
        <v>88.65</v>
      </c>
      <c r="F47" s="53">
        <v>103.551</v>
      </c>
      <c r="G47" s="16">
        <f t="shared" si="3"/>
        <v>14.900999999999996</v>
      </c>
      <c r="H47" s="57" t="s">
        <v>556</v>
      </c>
      <c r="I47" s="55" t="s">
        <v>9</v>
      </c>
      <c r="J47" s="53">
        <v>99.3</v>
      </c>
      <c r="K47" s="58">
        <v>99.97</v>
      </c>
      <c r="L47" s="94" t="s">
        <v>157</v>
      </c>
      <c r="M47" s="27">
        <v>1</v>
      </c>
      <c r="N47" s="27">
        <v>1</v>
      </c>
      <c r="O47" s="27">
        <v>1</v>
      </c>
      <c r="P47" s="56">
        <v>5</v>
      </c>
      <c r="Q47" s="27">
        <v>1</v>
      </c>
      <c r="R47" s="27">
        <f t="shared" si="4"/>
        <v>80</v>
      </c>
      <c r="S47" s="27">
        <f t="shared" si="5"/>
        <v>8</v>
      </c>
      <c r="T47" s="27">
        <f t="shared" si="2"/>
        <v>88</v>
      </c>
      <c r="U47" s="126" t="s">
        <v>16</v>
      </c>
      <c r="V47" s="154">
        <v>2</v>
      </c>
      <c r="W47" s="27"/>
      <c r="X47" s="27"/>
      <c r="Y47" s="27"/>
      <c r="Z47" s="27"/>
      <c r="AA47" s="27"/>
      <c r="AB47" s="27"/>
      <c r="AC47" s="27"/>
    </row>
    <row r="48" spans="1:250" s="26" customFormat="1" ht="33.75" customHeight="1" x14ac:dyDescent="0.2">
      <c r="A48" s="51">
        <v>30030</v>
      </c>
      <c r="B48" s="52">
        <v>190</v>
      </c>
      <c r="C48" s="53">
        <v>104</v>
      </c>
      <c r="D48" s="53">
        <v>105.5</v>
      </c>
      <c r="E48" s="53">
        <v>103.551</v>
      </c>
      <c r="F48" s="53">
        <v>105.063</v>
      </c>
      <c r="G48" s="16">
        <f t="shared" si="3"/>
        <v>1.5120000000000005</v>
      </c>
      <c r="H48" s="94" t="s">
        <v>558</v>
      </c>
      <c r="I48" s="55" t="s">
        <v>10</v>
      </c>
      <c r="J48" s="53">
        <v>104.946</v>
      </c>
      <c r="K48" s="58">
        <v>104.56</v>
      </c>
      <c r="L48" s="94" t="s">
        <v>158</v>
      </c>
      <c r="M48" s="27">
        <v>1</v>
      </c>
      <c r="N48" s="27">
        <v>2</v>
      </c>
      <c r="O48" s="27">
        <v>2</v>
      </c>
      <c r="P48" s="56">
        <v>5</v>
      </c>
      <c r="Q48" s="27">
        <v>1</v>
      </c>
      <c r="R48" s="27">
        <f t="shared" si="4"/>
        <v>160</v>
      </c>
      <c r="S48" s="27">
        <f t="shared" si="5"/>
        <v>16</v>
      </c>
      <c r="T48" s="27">
        <f t="shared" si="2"/>
        <v>176</v>
      </c>
      <c r="U48" s="126" t="s">
        <v>16</v>
      </c>
      <c r="V48" s="154">
        <v>2</v>
      </c>
      <c r="W48" s="27"/>
      <c r="X48" s="27"/>
      <c r="Y48" s="27"/>
      <c r="Z48" s="27"/>
      <c r="AA48" s="27"/>
      <c r="AB48" s="27"/>
      <c r="AC48" s="27"/>
    </row>
    <row r="49" spans="1:29" s="26" customFormat="1" ht="20.100000000000001" customHeight="1" x14ac:dyDescent="0.2">
      <c r="A49" s="51">
        <v>30031</v>
      </c>
      <c r="B49" s="52">
        <v>241</v>
      </c>
      <c r="C49" s="53">
        <v>94.039000000000001</v>
      </c>
      <c r="D49" s="53">
        <v>114.4</v>
      </c>
      <c r="E49" s="53">
        <v>95.168999999999997</v>
      </c>
      <c r="F49" s="53">
        <v>115.593</v>
      </c>
      <c r="G49" s="16">
        <f t="shared" si="3"/>
        <v>20.424000000000007</v>
      </c>
      <c r="H49" s="57" t="s">
        <v>125</v>
      </c>
      <c r="I49" s="55" t="s">
        <v>9</v>
      </c>
      <c r="J49" s="53">
        <v>113.8</v>
      </c>
      <c r="K49" s="58">
        <v>115</v>
      </c>
      <c r="L49" s="94" t="s">
        <v>159</v>
      </c>
      <c r="M49" s="27">
        <v>1</v>
      </c>
      <c r="N49" s="27">
        <v>2</v>
      </c>
      <c r="O49" s="27">
        <v>2</v>
      </c>
      <c r="P49" s="56">
        <v>5</v>
      </c>
      <c r="Q49" s="27">
        <v>1</v>
      </c>
      <c r="R49" s="27">
        <f t="shared" si="4"/>
        <v>160</v>
      </c>
      <c r="S49" s="27">
        <f t="shared" si="5"/>
        <v>16</v>
      </c>
      <c r="T49" s="27">
        <f t="shared" si="2"/>
        <v>176</v>
      </c>
      <c r="U49" s="126" t="s">
        <v>16</v>
      </c>
      <c r="V49" s="154">
        <v>2</v>
      </c>
      <c r="W49" s="27"/>
      <c r="X49" s="27"/>
      <c r="Y49" s="27"/>
      <c r="Z49" s="27"/>
      <c r="AA49" s="27"/>
      <c r="AB49" s="27"/>
      <c r="AC49" s="27"/>
    </row>
    <row r="50" spans="1:29" s="26" customFormat="1" ht="20.100000000000001" customHeight="1" x14ac:dyDescent="0.2">
      <c r="A50" s="51">
        <v>30032</v>
      </c>
      <c r="B50" s="52">
        <v>241</v>
      </c>
      <c r="C50" s="53">
        <v>121.28</v>
      </c>
      <c r="D50" s="53">
        <v>134.69999999999999</v>
      </c>
      <c r="E50" s="53">
        <v>124.288</v>
      </c>
      <c r="F50" s="53">
        <v>134.59100000000001</v>
      </c>
      <c r="G50" s="16">
        <f t="shared" si="3"/>
        <v>10.303000000000011</v>
      </c>
      <c r="H50" s="57" t="s">
        <v>40</v>
      </c>
      <c r="I50" s="55" t="s">
        <v>9</v>
      </c>
      <c r="J50" s="53">
        <v>126.87</v>
      </c>
      <c r="K50" s="58">
        <v>130.69999999999999</v>
      </c>
      <c r="L50" s="94" t="s">
        <v>160</v>
      </c>
      <c r="M50" s="27">
        <v>1</v>
      </c>
      <c r="N50" s="27">
        <v>1</v>
      </c>
      <c r="O50" s="27">
        <v>1</v>
      </c>
      <c r="P50" s="56">
        <v>5</v>
      </c>
      <c r="Q50" s="27">
        <v>1</v>
      </c>
      <c r="R50" s="27">
        <f t="shared" si="4"/>
        <v>80</v>
      </c>
      <c r="S50" s="27">
        <f t="shared" si="5"/>
        <v>8</v>
      </c>
      <c r="T50" s="27">
        <f t="shared" si="2"/>
        <v>88</v>
      </c>
      <c r="U50" s="126" t="s">
        <v>16</v>
      </c>
      <c r="V50" s="154">
        <v>2</v>
      </c>
      <c r="W50" s="27"/>
      <c r="X50" s="27"/>
      <c r="Y50" s="27"/>
      <c r="Z50" s="27"/>
      <c r="AA50" s="27"/>
      <c r="AB50" s="27"/>
      <c r="AC50" s="27"/>
    </row>
    <row r="51" spans="1:29" s="26" customFormat="1" ht="20.100000000000001" customHeight="1" x14ac:dyDescent="0.2">
      <c r="A51" s="51">
        <v>30033</v>
      </c>
      <c r="B51" s="52">
        <v>241</v>
      </c>
      <c r="C51" s="53">
        <v>134.69999999999999</v>
      </c>
      <c r="D51" s="53">
        <v>140.1</v>
      </c>
      <c r="E51" s="53">
        <v>134.59100000000001</v>
      </c>
      <c r="F51" s="53">
        <v>140.01400000000001</v>
      </c>
      <c r="G51" s="16">
        <f t="shared" si="3"/>
        <v>5.4230000000000018</v>
      </c>
      <c r="H51" s="57" t="s">
        <v>57</v>
      </c>
      <c r="I51" s="55" t="s">
        <v>9</v>
      </c>
      <c r="J51" s="53">
        <v>139.19999999999999</v>
      </c>
      <c r="K51" s="58">
        <v>139.1</v>
      </c>
      <c r="L51" s="94" t="s">
        <v>161</v>
      </c>
      <c r="M51" s="27">
        <v>1</v>
      </c>
      <c r="N51" s="27">
        <v>1</v>
      </c>
      <c r="O51" s="27">
        <v>1</v>
      </c>
      <c r="P51" s="56">
        <v>5</v>
      </c>
      <c r="Q51" s="27">
        <v>1</v>
      </c>
      <c r="R51" s="27">
        <f t="shared" si="4"/>
        <v>80</v>
      </c>
      <c r="S51" s="27">
        <f t="shared" si="5"/>
        <v>8</v>
      </c>
      <c r="T51" s="27">
        <f t="shared" si="2"/>
        <v>88</v>
      </c>
      <c r="U51" s="126" t="s">
        <v>16</v>
      </c>
      <c r="V51" s="154">
        <v>2</v>
      </c>
      <c r="W51" s="27"/>
      <c r="X51" s="27"/>
      <c r="Y51" s="27"/>
      <c r="Z51" s="27"/>
      <c r="AA51" s="27"/>
      <c r="AB51" s="27"/>
      <c r="AC51" s="27"/>
    </row>
    <row r="52" spans="1:29" s="26" customFormat="1" ht="20.100000000000001" customHeight="1" x14ac:dyDescent="0.2">
      <c r="A52" s="51">
        <v>30034</v>
      </c>
      <c r="B52" s="52">
        <v>241</v>
      </c>
      <c r="C52" s="53">
        <v>114.4</v>
      </c>
      <c r="D52" s="53">
        <v>121.28</v>
      </c>
      <c r="E52" s="53">
        <v>115.593</v>
      </c>
      <c r="F52" s="53">
        <v>124.288</v>
      </c>
      <c r="G52" s="16">
        <f t="shared" si="3"/>
        <v>8.6949999999999932</v>
      </c>
      <c r="H52" s="57" t="s">
        <v>54</v>
      </c>
      <c r="I52" s="55" t="s">
        <v>10</v>
      </c>
      <c r="J52" s="53">
        <v>115.2</v>
      </c>
      <c r="K52" s="58">
        <v>118.25</v>
      </c>
      <c r="L52" s="94" t="s">
        <v>162</v>
      </c>
      <c r="M52" s="27">
        <v>1</v>
      </c>
      <c r="N52" s="27">
        <v>2</v>
      </c>
      <c r="O52" s="27">
        <v>1</v>
      </c>
      <c r="P52" s="56">
        <v>5</v>
      </c>
      <c r="Q52" s="27">
        <v>1</v>
      </c>
      <c r="R52" s="27">
        <f t="shared" si="4"/>
        <v>160</v>
      </c>
      <c r="S52" s="27">
        <f t="shared" si="5"/>
        <v>8</v>
      </c>
      <c r="T52" s="27">
        <f t="shared" si="2"/>
        <v>168</v>
      </c>
      <c r="U52" s="126" t="s">
        <v>16</v>
      </c>
      <c r="V52" s="154">
        <v>2</v>
      </c>
      <c r="W52" s="27"/>
      <c r="X52" s="27"/>
      <c r="Y52" s="27"/>
      <c r="Z52" s="27"/>
      <c r="AA52" s="27"/>
      <c r="AB52" s="27"/>
      <c r="AC52" s="27"/>
    </row>
    <row r="53" spans="1:29" s="26" customFormat="1" ht="20.100000000000001" customHeight="1" x14ac:dyDescent="0.2">
      <c r="A53" s="51">
        <v>30035</v>
      </c>
      <c r="B53" s="52">
        <v>196</v>
      </c>
      <c r="C53" s="53">
        <v>1.7</v>
      </c>
      <c r="D53" s="53">
        <v>17.899999999999999</v>
      </c>
      <c r="E53" s="53">
        <v>19.75</v>
      </c>
      <c r="F53" s="53">
        <v>30.81</v>
      </c>
      <c r="G53" s="16">
        <f t="shared" si="3"/>
        <v>11.059999999999999</v>
      </c>
      <c r="H53" s="57" t="s">
        <v>41</v>
      </c>
      <c r="I53" s="55" t="s">
        <v>9</v>
      </c>
      <c r="J53" s="53">
        <v>4.8</v>
      </c>
      <c r="K53" s="58">
        <v>21.79</v>
      </c>
      <c r="L53" s="94" t="s">
        <v>163</v>
      </c>
      <c r="M53" s="27">
        <v>1</v>
      </c>
      <c r="N53" s="27">
        <v>4</v>
      </c>
      <c r="O53" s="27">
        <v>2</v>
      </c>
      <c r="P53" s="56">
        <v>5</v>
      </c>
      <c r="Q53" s="27">
        <v>1</v>
      </c>
      <c r="R53" s="27">
        <f t="shared" si="4"/>
        <v>320</v>
      </c>
      <c r="S53" s="27">
        <f t="shared" si="5"/>
        <v>16</v>
      </c>
      <c r="T53" s="27">
        <f t="shared" si="2"/>
        <v>336</v>
      </c>
      <c r="U53" s="126" t="s">
        <v>16</v>
      </c>
      <c r="V53" s="154">
        <v>2</v>
      </c>
      <c r="W53" s="27"/>
      <c r="X53" s="27"/>
      <c r="Y53" s="27"/>
      <c r="Z53" s="27"/>
      <c r="AA53" s="27"/>
      <c r="AB53" s="27"/>
      <c r="AC53" s="27"/>
    </row>
    <row r="54" spans="1:29" s="26" customFormat="1" ht="20.100000000000001" customHeight="1" x14ac:dyDescent="0.2">
      <c r="A54" s="51">
        <v>30036</v>
      </c>
      <c r="B54" s="52">
        <v>196</v>
      </c>
      <c r="C54" s="53">
        <v>13.8</v>
      </c>
      <c r="D54" s="53">
        <v>22.25</v>
      </c>
      <c r="E54" s="53">
        <v>30.81</v>
      </c>
      <c r="F54" s="53">
        <v>39.15</v>
      </c>
      <c r="G54" s="16">
        <f t="shared" si="3"/>
        <v>8.34</v>
      </c>
      <c r="H54" s="54" t="s">
        <v>58</v>
      </c>
      <c r="I54" s="55" t="s">
        <v>9</v>
      </c>
      <c r="J54" s="53">
        <v>21.3</v>
      </c>
      <c r="K54" s="58">
        <v>38.25</v>
      </c>
      <c r="L54" s="94" t="s">
        <v>164</v>
      </c>
      <c r="M54" s="27">
        <v>1</v>
      </c>
      <c r="N54" s="27">
        <v>2</v>
      </c>
      <c r="O54" s="27">
        <v>1</v>
      </c>
      <c r="P54" s="56">
        <v>5</v>
      </c>
      <c r="Q54" s="27">
        <v>1</v>
      </c>
      <c r="R54" s="27">
        <f t="shared" si="4"/>
        <v>160</v>
      </c>
      <c r="S54" s="27">
        <f t="shared" si="5"/>
        <v>8</v>
      </c>
      <c r="T54" s="27">
        <f t="shared" si="2"/>
        <v>168</v>
      </c>
      <c r="U54" s="126" t="s">
        <v>16</v>
      </c>
      <c r="V54" s="154">
        <v>2</v>
      </c>
      <c r="W54" s="27"/>
      <c r="X54" s="27"/>
      <c r="Y54" s="27"/>
      <c r="Z54" s="27"/>
      <c r="AA54" s="27"/>
      <c r="AB54" s="27"/>
      <c r="AC54" s="27"/>
    </row>
    <row r="55" spans="1:29" s="26" customFormat="1" ht="20.100000000000001" customHeight="1" x14ac:dyDescent="0.2">
      <c r="A55" s="51">
        <v>30328</v>
      </c>
      <c r="B55" s="52">
        <v>196</v>
      </c>
      <c r="C55" s="53">
        <v>22.3</v>
      </c>
      <c r="D55" s="53">
        <v>47.225000000000001</v>
      </c>
      <c r="E55" s="53">
        <v>39.15</v>
      </c>
      <c r="F55" s="53">
        <v>47.2</v>
      </c>
      <c r="G55" s="16">
        <f t="shared" ref="G55" si="6">SUM(D55-C55)</f>
        <v>24.925000000000001</v>
      </c>
      <c r="H55" s="54" t="s">
        <v>372</v>
      </c>
      <c r="I55" s="55" t="s">
        <v>9</v>
      </c>
      <c r="J55" s="53">
        <v>43.44</v>
      </c>
      <c r="K55" s="58">
        <v>52.155000000000001</v>
      </c>
      <c r="L55" s="94" t="s">
        <v>371</v>
      </c>
      <c r="M55" s="146">
        <v>1</v>
      </c>
      <c r="N55" s="27">
        <v>1</v>
      </c>
      <c r="O55" s="27">
        <v>1</v>
      </c>
      <c r="P55" s="27">
        <v>5</v>
      </c>
      <c r="Q55" s="56">
        <v>1</v>
      </c>
      <c r="R55" s="27">
        <f t="shared" si="4"/>
        <v>80</v>
      </c>
      <c r="S55" s="27">
        <f t="shared" si="5"/>
        <v>8</v>
      </c>
      <c r="T55" s="27">
        <f t="shared" si="2"/>
        <v>88</v>
      </c>
      <c r="U55" s="126" t="s">
        <v>16</v>
      </c>
      <c r="V55" s="160">
        <v>2</v>
      </c>
      <c r="W55" s="51"/>
      <c r="X55" s="51"/>
      <c r="Y55" s="145"/>
      <c r="Z55" s="27"/>
      <c r="AA55" s="27"/>
      <c r="AB55" s="27"/>
      <c r="AC55" s="27"/>
    </row>
    <row r="56" spans="1:29" s="26" customFormat="1" ht="20.100000000000001" customHeight="1" x14ac:dyDescent="0.2">
      <c r="A56" s="51">
        <v>30037</v>
      </c>
      <c r="B56" s="52">
        <v>196</v>
      </c>
      <c r="C56" s="53">
        <v>22.3</v>
      </c>
      <c r="D56" s="53">
        <v>51</v>
      </c>
      <c r="E56" s="53">
        <v>39.15</v>
      </c>
      <c r="F56" s="53">
        <v>68.028999999999996</v>
      </c>
      <c r="G56" s="58">
        <f t="shared" ref="G56" si="7">SUM(F56-E56)</f>
        <v>28.878999999999998</v>
      </c>
      <c r="H56" s="54" t="s">
        <v>373</v>
      </c>
      <c r="I56" s="55" t="s">
        <v>9</v>
      </c>
      <c r="J56" s="53">
        <v>35.200000000000003</v>
      </c>
      <c r="K56" s="58">
        <v>52.155000000000001</v>
      </c>
      <c r="L56" s="94" t="s">
        <v>165</v>
      </c>
      <c r="M56" s="27">
        <v>1</v>
      </c>
      <c r="N56" s="27">
        <v>2</v>
      </c>
      <c r="O56" s="27">
        <v>1</v>
      </c>
      <c r="P56" s="56">
        <v>5</v>
      </c>
      <c r="Q56" s="27">
        <v>1</v>
      </c>
      <c r="R56" s="27">
        <f t="shared" si="4"/>
        <v>160</v>
      </c>
      <c r="S56" s="27">
        <f t="shared" si="5"/>
        <v>8</v>
      </c>
      <c r="T56" s="27">
        <f t="shared" si="2"/>
        <v>168</v>
      </c>
      <c r="U56" s="126" t="s">
        <v>16</v>
      </c>
      <c r="V56" s="154">
        <v>2</v>
      </c>
      <c r="W56" s="27"/>
      <c r="X56" s="27"/>
      <c r="Y56" s="27"/>
      <c r="Z56" s="27"/>
      <c r="AA56" s="27"/>
      <c r="AB56" s="27"/>
      <c r="AC56" s="27"/>
    </row>
    <row r="57" spans="1:29" s="26" customFormat="1" ht="20.100000000000001" customHeight="1" x14ac:dyDescent="0.2">
      <c r="A57" s="51">
        <v>30040</v>
      </c>
      <c r="B57" s="52">
        <v>197</v>
      </c>
      <c r="C57" s="53">
        <v>0</v>
      </c>
      <c r="D57" s="53">
        <v>32</v>
      </c>
      <c r="E57" s="53">
        <v>0</v>
      </c>
      <c r="F57" s="53">
        <v>32.4</v>
      </c>
      <c r="G57" s="16">
        <f t="shared" si="3"/>
        <v>32.4</v>
      </c>
      <c r="H57" s="57" t="s">
        <v>563</v>
      </c>
      <c r="I57" s="55" t="s">
        <v>88</v>
      </c>
      <c r="J57" s="53">
        <v>4.05</v>
      </c>
      <c r="K57" s="58">
        <v>6</v>
      </c>
      <c r="L57" s="94" t="s">
        <v>166</v>
      </c>
      <c r="M57" s="27">
        <v>1</v>
      </c>
      <c r="N57" s="27">
        <v>1</v>
      </c>
      <c r="O57" s="27">
        <v>1</v>
      </c>
      <c r="P57" s="56">
        <v>2</v>
      </c>
      <c r="Q57" s="27">
        <v>1</v>
      </c>
      <c r="R57" s="27">
        <f t="shared" si="4"/>
        <v>32</v>
      </c>
      <c r="S57" s="27">
        <f t="shared" si="5"/>
        <v>8</v>
      </c>
      <c r="T57" s="27">
        <f t="shared" si="2"/>
        <v>40</v>
      </c>
      <c r="U57" s="126" t="s">
        <v>16</v>
      </c>
      <c r="V57" s="154">
        <v>2</v>
      </c>
      <c r="W57" s="27"/>
      <c r="X57" s="27"/>
      <c r="Y57" s="27"/>
      <c r="Z57" s="27"/>
      <c r="AA57" s="27"/>
      <c r="AB57" s="27"/>
      <c r="AC57" s="27"/>
    </row>
    <row r="58" spans="1:29" s="26" customFormat="1" ht="20.100000000000001" customHeight="1" x14ac:dyDescent="0.2">
      <c r="A58" s="51">
        <v>30042</v>
      </c>
      <c r="B58" s="52">
        <v>251</v>
      </c>
      <c r="C58" s="53">
        <v>0</v>
      </c>
      <c r="D58" s="53">
        <v>11.3</v>
      </c>
      <c r="E58" s="53">
        <v>0</v>
      </c>
      <c r="F58" s="53">
        <v>11.244999999999999</v>
      </c>
      <c r="G58" s="16">
        <f t="shared" si="3"/>
        <v>11.244999999999999</v>
      </c>
      <c r="H58" s="57" t="s">
        <v>417</v>
      </c>
      <c r="I58" s="55" t="s">
        <v>88</v>
      </c>
      <c r="J58" s="53">
        <v>4.9000000000000004</v>
      </c>
      <c r="K58" s="58">
        <v>4.8600000000000003</v>
      </c>
      <c r="L58" s="94" t="s">
        <v>167</v>
      </c>
      <c r="M58" s="27">
        <v>1</v>
      </c>
      <c r="N58" s="27">
        <v>1</v>
      </c>
      <c r="O58" s="27">
        <v>1</v>
      </c>
      <c r="P58" s="56">
        <v>2</v>
      </c>
      <c r="Q58" s="27">
        <v>1</v>
      </c>
      <c r="R58" s="27">
        <f t="shared" si="4"/>
        <v>32</v>
      </c>
      <c r="S58" s="27">
        <f t="shared" si="5"/>
        <v>8</v>
      </c>
      <c r="T58" s="27">
        <f t="shared" si="2"/>
        <v>40</v>
      </c>
      <c r="U58" s="126" t="s">
        <v>16</v>
      </c>
      <c r="V58" s="154">
        <v>2</v>
      </c>
      <c r="W58" s="27"/>
      <c r="X58" s="27"/>
      <c r="Y58" s="27"/>
      <c r="Z58" s="27"/>
      <c r="AA58" s="27"/>
      <c r="AB58" s="27"/>
      <c r="AC58" s="27"/>
    </row>
    <row r="59" spans="1:29" s="26" customFormat="1" ht="20.100000000000001" customHeight="1" x14ac:dyDescent="0.2">
      <c r="A59" s="51">
        <v>30043</v>
      </c>
      <c r="B59" s="52">
        <v>251</v>
      </c>
      <c r="C59" s="53">
        <v>11.3</v>
      </c>
      <c r="D59" s="53">
        <v>19.600000000000001</v>
      </c>
      <c r="E59" s="53">
        <v>11.244999999999999</v>
      </c>
      <c r="F59" s="53">
        <v>19.498999999999999</v>
      </c>
      <c r="G59" s="16">
        <f t="shared" si="3"/>
        <v>8.2539999999999996</v>
      </c>
      <c r="H59" s="57" t="s">
        <v>418</v>
      </c>
      <c r="I59" s="55" t="s">
        <v>9</v>
      </c>
      <c r="J59" s="53">
        <v>18.07</v>
      </c>
      <c r="K59" s="58">
        <v>18.25</v>
      </c>
      <c r="L59" s="94" t="s">
        <v>168</v>
      </c>
      <c r="M59" s="27">
        <v>1</v>
      </c>
      <c r="N59" s="27">
        <v>1</v>
      </c>
      <c r="O59" s="27">
        <v>1</v>
      </c>
      <c r="P59" s="56">
        <v>5</v>
      </c>
      <c r="Q59" s="27">
        <v>1</v>
      </c>
      <c r="R59" s="27">
        <f t="shared" si="4"/>
        <v>80</v>
      </c>
      <c r="S59" s="27">
        <f t="shared" si="5"/>
        <v>8</v>
      </c>
      <c r="T59" s="27">
        <f t="shared" si="2"/>
        <v>88</v>
      </c>
      <c r="U59" s="126" t="s">
        <v>16</v>
      </c>
      <c r="V59" s="154">
        <v>2</v>
      </c>
      <c r="W59" s="27"/>
      <c r="X59" s="27"/>
      <c r="Y59" s="27"/>
      <c r="Z59" s="27"/>
      <c r="AA59" s="27"/>
      <c r="AB59" s="27"/>
      <c r="AC59" s="27"/>
    </row>
    <row r="60" spans="1:29" s="26" customFormat="1" ht="20.100000000000001" customHeight="1" x14ac:dyDescent="0.2">
      <c r="A60" s="51">
        <v>30044</v>
      </c>
      <c r="B60" s="52">
        <v>187</v>
      </c>
      <c r="C60" s="53">
        <v>45.1</v>
      </c>
      <c r="D60" s="53">
        <v>60.2</v>
      </c>
      <c r="E60" s="53">
        <v>44.994999999999997</v>
      </c>
      <c r="F60" s="53">
        <v>60.101999999999997</v>
      </c>
      <c r="G60" s="16">
        <f t="shared" si="3"/>
        <v>15.106999999999999</v>
      </c>
      <c r="H60" s="57" t="s">
        <v>419</v>
      </c>
      <c r="I60" s="55" t="s">
        <v>9</v>
      </c>
      <c r="J60" s="53">
        <v>53.28</v>
      </c>
      <c r="K60" s="58">
        <v>53.15</v>
      </c>
      <c r="L60" s="94" t="s">
        <v>169</v>
      </c>
      <c r="M60" s="27">
        <v>1</v>
      </c>
      <c r="N60" s="27">
        <v>1</v>
      </c>
      <c r="O60" s="27">
        <v>1</v>
      </c>
      <c r="P60" s="56">
        <v>5</v>
      </c>
      <c r="Q60" s="27">
        <v>1</v>
      </c>
      <c r="R60" s="27">
        <f t="shared" si="4"/>
        <v>80</v>
      </c>
      <c r="S60" s="27">
        <f t="shared" si="5"/>
        <v>8</v>
      </c>
      <c r="T60" s="27">
        <f t="shared" si="2"/>
        <v>88</v>
      </c>
      <c r="U60" s="126" t="s">
        <v>16</v>
      </c>
      <c r="V60" s="154">
        <v>2</v>
      </c>
      <c r="W60" s="27"/>
      <c r="X60" s="27"/>
      <c r="Y60" s="27"/>
      <c r="Z60" s="27"/>
      <c r="AA60" s="27"/>
      <c r="AB60" s="27"/>
      <c r="AC60" s="27"/>
    </row>
    <row r="61" spans="1:29" s="26" customFormat="1" ht="20.100000000000001" customHeight="1" x14ac:dyDescent="0.2">
      <c r="A61" s="51">
        <v>30047</v>
      </c>
      <c r="B61" s="52">
        <v>260</v>
      </c>
      <c r="C61" s="53">
        <v>0</v>
      </c>
      <c r="D61" s="53">
        <v>4.4000000000000004</v>
      </c>
      <c r="E61" s="53">
        <v>0</v>
      </c>
      <c r="F61" s="53">
        <v>4.4059999999999997</v>
      </c>
      <c r="G61" s="16">
        <f t="shared" si="3"/>
        <v>4.4059999999999997</v>
      </c>
      <c r="H61" s="27" t="s">
        <v>55</v>
      </c>
      <c r="I61" s="55" t="s">
        <v>10</v>
      </c>
      <c r="J61" s="53">
        <v>1.95</v>
      </c>
      <c r="K61" s="58">
        <v>2</v>
      </c>
      <c r="L61" s="94" t="s">
        <v>170</v>
      </c>
      <c r="M61" s="27">
        <v>1</v>
      </c>
      <c r="N61" s="27">
        <v>4</v>
      </c>
      <c r="O61" s="27">
        <v>2</v>
      </c>
      <c r="P61" s="56">
        <v>5</v>
      </c>
      <c r="Q61" s="27">
        <v>1</v>
      </c>
      <c r="R61" s="27">
        <f t="shared" si="4"/>
        <v>320</v>
      </c>
      <c r="S61" s="27">
        <f t="shared" si="5"/>
        <v>16</v>
      </c>
      <c r="T61" s="27">
        <f t="shared" si="2"/>
        <v>336</v>
      </c>
      <c r="U61" s="126" t="s">
        <v>16</v>
      </c>
      <c r="V61" s="154">
        <v>2</v>
      </c>
      <c r="W61" s="27"/>
      <c r="X61" s="27"/>
      <c r="Y61" s="27"/>
      <c r="Z61" s="27"/>
      <c r="AA61" s="27"/>
      <c r="AB61" s="27"/>
      <c r="AC61" s="27"/>
    </row>
    <row r="62" spans="1:29" s="26" customFormat="1" ht="20.100000000000001" customHeight="1" x14ac:dyDescent="0.2">
      <c r="A62" s="51">
        <v>30048</v>
      </c>
      <c r="B62" s="52">
        <v>260</v>
      </c>
      <c r="C62" s="53">
        <v>3.6</v>
      </c>
      <c r="D62" s="53">
        <v>17.399999999999999</v>
      </c>
      <c r="E62" s="53">
        <v>4.4059999999999997</v>
      </c>
      <c r="F62" s="53">
        <v>16.027000000000001</v>
      </c>
      <c r="G62" s="16">
        <f t="shared" si="3"/>
        <v>11.621000000000002</v>
      </c>
      <c r="H62" s="57" t="s">
        <v>42</v>
      </c>
      <c r="I62" s="55" t="s">
        <v>9</v>
      </c>
      <c r="J62" s="53">
        <v>10.75</v>
      </c>
      <c r="K62" s="58">
        <v>10.75</v>
      </c>
      <c r="L62" s="94" t="s">
        <v>171</v>
      </c>
      <c r="M62" s="27">
        <v>1</v>
      </c>
      <c r="N62" s="27">
        <v>1</v>
      </c>
      <c r="O62" s="27">
        <v>1</v>
      </c>
      <c r="P62" s="56">
        <v>5</v>
      </c>
      <c r="Q62" s="27">
        <v>1</v>
      </c>
      <c r="R62" s="27">
        <f t="shared" si="4"/>
        <v>80</v>
      </c>
      <c r="S62" s="27">
        <f t="shared" si="5"/>
        <v>8</v>
      </c>
      <c r="T62" s="27">
        <f t="shared" si="2"/>
        <v>88</v>
      </c>
      <c r="U62" s="126" t="s">
        <v>16</v>
      </c>
      <c r="V62" s="154">
        <v>2</v>
      </c>
      <c r="W62" s="27"/>
      <c r="X62" s="27"/>
      <c r="Y62" s="27"/>
      <c r="Z62" s="27"/>
      <c r="AA62" s="27"/>
      <c r="AB62" s="27"/>
      <c r="AC62" s="27"/>
    </row>
    <row r="63" spans="1:29" s="26" customFormat="1" ht="20.100000000000001" customHeight="1" x14ac:dyDescent="0.2">
      <c r="A63" s="51">
        <v>30049</v>
      </c>
      <c r="B63" s="52">
        <v>260</v>
      </c>
      <c r="C63" s="53">
        <v>17.399999999999999</v>
      </c>
      <c r="D63" s="53">
        <v>31</v>
      </c>
      <c r="E63" s="53">
        <v>16.027000000000001</v>
      </c>
      <c r="F63" s="53">
        <v>30.981999999999999</v>
      </c>
      <c r="G63" s="16">
        <f t="shared" si="3"/>
        <v>14.954999999999998</v>
      </c>
      <c r="H63" s="57" t="s">
        <v>420</v>
      </c>
      <c r="I63" s="55" t="s">
        <v>9</v>
      </c>
      <c r="J63" s="53">
        <v>23.8</v>
      </c>
      <c r="K63" s="58">
        <v>23.75</v>
      </c>
      <c r="L63" s="94" t="s">
        <v>176</v>
      </c>
      <c r="M63" s="27">
        <v>1</v>
      </c>
      <c r="N63" s="27">
        <v>1</v>
      </c>
      <c r="O63" s="27">
        <v>1</v>
      </c>
      <c r="P63" s="56">
        <v>5</v>
      </c>
      <c r="Q63" s="27">
        <v>1</v>
      </c>
      <c r="R63" s="27">
        <f t="shared" si="4"/>
        <v>80</v>
      </c>
      <c r="S63" s="27">
        <f t="shared" si="5"/>
        <v>8</v>
      </c>
      <c r="T63" s="27">
        <f t="shared" si="2"/>
        <v>88</v>
      </c>
      <c r="U63" s="126" t="s">
        <v>16</v>
      </c>
      <c r="V63" s="154">
        <v>2</v>
      </c>
      <c r="W63" s="27"/>
      <c r="X63" s="27"/>
      <c r="Y63" s="27"/>
      <c r="Z63" s="27"/>
      <c r="AA63" s="27"/>
      <c r="AB63" s="27"/>
      <c r="AC63" s="27"/>
    </row>
    <row r="64" spans="1:29" s="60" customFormat="1" ht="20.100000000000001" customHeight="1" x14ac:dyDescent="0.3">
      <c r="A64" s="112">
        <v>30308</v>
      </c>
      <c r="B64" s="52">
        <v>194</v>
      </c>
      <c r="C64" s="53">
        <v>0</v>
      </c>
      <c r="D64" s="53">
        <v>4.9800000000000004</v>
      </c>
      <c r="E64" s="53">
        <v>0</v>
      </c>
      <c r="F64" s="53">
        <v>4.9800000000000004</v>
      </c>
      <c r="G64" s="16">
        <f t="shared" si="3"/>
        <v>4.9800000000000004</v>
      </c>
      <c r="H64" s="57" t="s">
        <v>126</v>
      </c>
      <c r="I64" s="55" t="s">
        <v>9</v>
      </c>
      <c r="J64" s="58">
        <v>0.2</v>
      </c>
      <c r="K64" s="58">
        <v>0.2</v>
      </c>
      <c r="L64" s="94" t="s">
        <v>172</v>
      </c>
      <c r="M64" s="27">
        <v>1</v>
      </c>
      <c r="N64" s="27">
        <v>2</v>
      </c>
      <c r="O64" s="27">
        <v>2</v>
      </c>
      <c r="P64" s="56">
        <v>5</v>
      </c>
      <c r="Q64" s="27">
        <v>1</v>
      </c>
      <c r="R64" s="27">
        <f t="shared" si="4"/>
        <v>160</v>
      </c>
      <c r="S64" s="27">
        <f t="shared" si="5"/>
        <v>16</v>
      </c>
      <c r="T64" s="27">
        <f t="shared" si="2"/>
        <v>176</v>
      </c>
      <c r="U64" s="126" t="s">
        <v>16</v>
      </c>
      <c r="V64" s="156">
        <v>2</v>
      </c>
      <c r="W64" s="68"/>
      <c r="X64" s="68"/>
      <c r="Y64" s="121"/>
      <c r="Z64" s="59"/>
      <c r="AA64" s="59"/>
      <c r="AB64" s="59"/>
      <c r="AC64" s="59"/>
    </row>
    <row r="65" spans="1:250" s="60" customFormat="1" ht="20.100000000000001" customHeight="1" x14ac:dyDescent="0.3">
      <c r="A65" s="113">
        <v>30309</v>
      </c>
      <c r="B65" s="52">
        <v>194</v>
      </c>
      <c r="C65" s="53">
        <v>4.9800000000000004</v>
      </c>
      <c r="D65" s="53">
        <v>19.5</v>
      </c>
      <c r="E65" s="53">
        <v>4.9800000000000004</v>
      </c>
      <c r="F65" s="53">
        <v>24.414999999999999</v>
      </c>
      <c r="G65" s="16">
        <f t="shared" si="3"/>
        <v>19.434999999999999</v>
      </c>
      <c r="H65" s="57" t="s">
        <v>369</v>
      </c>
      <c r="I65" s="55" t="s">
        <v>9</v>
      </c>
      <c r="J65" s="58">
        <v>12.2</v>
      </c>
      <c r="K65" s="58">
        <v>12.2</v>
      </c>
      <c r="L65" s="94" t="s">
        <v>173</v>
      </c>
      <c r="M65" s="27">
        <v>1</v>
      </c>
      <c r="N65" s="27">
        <v>2</v>
      </c>
      <c r="O65" s="27">
        <v>2</v>
      </c>
      <c r="P65" s="56">
        <v>5</v>
      </c>
      <c r="Q65" s="27">
        <v>1</v>
      </c>
      <c r="R65" s="27">
        <f t="shared" si="4"/>
        <v>160</v>
      </c>
      <c r="S65" s="27">
        <f t="shared" si="5"/>
        <v>16</v>
      </c>
      <c r="T65" s="27">
        <f t="shared" si="2"/>
        <v>176</v>
      </c>
      <c r="U65" s="126" t="s">
        <v>16</v>
      </c>
      <c r="V65" s="156">
        <v>2</v>
      </c>
      <c r="W65" s="68"/>
      <c r="X65" s="68"/>
      <c r="Y65" s="121"/>
      <c r="Z65" s="59"/>
      <c r="AA65" s="59"/>
      <c r="AB65" s="59"/>
      <c r="AC65" s="59"/>
    </row>
    <row r="66" spans="1:250" s="60" customFormat="1" ht="20.100000000000001" customHeight="1" x14ac:dyDescent="0.3">
      <c r="A66" s="112">
        <v>30310</v>
      </c>
      <c r="B66" s="52">
        <v>194</v>
      </c>
      <c r="C66" s="53">
        <v>24.414999999999999</v>
      </c>
      <c r="D66" s="53">
        <v>34.356000000000002</v>
      </c>
      <c r="E66" s="53">
        <v>24.414999999999999</v>
      </c>
      <c r="F66" s="53">
        <v>34.356000000000002</v>
      </c>
      <c r="G66" s="16">
        <f t="shared" si="3"/>
        <v>9.9410000000000025</v>
      </c>
      <c r="H66" s="57" t="s">
        <v>421</v>
      </c>
      <c r="I66" s="55" t="s">
        <v>9</v>
      </c>
      <c r="J66" s="58">
        <v>32.6</v>
      </c>
      <c r="K66" s="58">
        <v>32.6</v>
      </c>
      <c r="L66" s="94" t="s">
        <v>174</v>
      </c>
      <c r="M66" s="27">
        <v>1</v>
      </c>
      <c r="N66" s="27">
        <v>2</v>
      </c>
      <c r="O66" s="27">
        <v>2</v>
      </c>
      <c r="P66" s="56">
        <v>5</v>
      </c>
      <c r="Q66" s="27">
        <v>1</v>
      </c>
      <c r="R66" s="27">
        <f t="shared" si="4"/>
        <v>160</v>
      </c>
      <c r="S66" s="27">
        <f t="shared" si="5"/>
        <v>16</v>
      </c>
      <c r="T66" s="27">
        <f t="shared" si="2"/>
        <v>176</v>
      </c>
      <c r="U66" s="126" t="s">
        <v>16</v>
      </c>
      <c r="V66" s="156">
        <v>2</v>
      </c>
      <c r="W66" s="59"/>
      <c r="X66" s="59"/>
      <c r="Y66" s="59"/>
      <c r="Z66" s="59"/>
      <c r="AA66" s="59"/>
      <c r="AB66" s="59"/>
      <c r="AC66" s="59"/>
    </row>
    <row r="67" spans="1:250" s="60" customFormat="1" ht="20.100000000000001" customHeight="1" x14ac:dyDescent="0.3">
      <c r="A67" s="113">
        <v>30321</v>
      </c>
      <c r="B67" s="52" t="s">
        <v>127</v>
      </c>
      <c r="C67" s="53">
        <v>0</v>
      </c>
      <c r="D67" s="53">
        <v>7.0830000000000002</v>
      </c>
      <c r="E67" s="53">
        <v>0</v>
      </c>
      <c r="F67" s="53">
        <v>7.0830000000000002</v>
      </c>
      <c r="G67" s="16">
        <f t="shared" si="3"/>
        <v>7.0830000000000002</v>
      </c>
      <c r="H67" s="163" t="s">
        <v>559</v>
      </c>
      <c r="I67" s="55" t="s">
        <v>10</v>
      </c>
      <c r="J67" s="58">
        <v>6.5</v>
      </c>
      <c r="K67" s="58">
        <v>6.5</v>
      </c>
      <c r="L67" s="94" t="s">
        <v>175</v>
      </c>
      <c r="M67" s="27">
        <v>1</v>
      </c>
      <c r="N67" s="27">
        <v>4</v>
      </c>
      <c r="O67" s="27">
        <v>2</v>
      </c>
      <c r="P67" s="56">
        <v>5</v>
      </c>
      <c r="Q67" s="27">
        <v>1</v>
      </c>
      <c r="R67" s="27">
        <f t="shared" si="4"/>
        <v>320</v>
      </c>
      <c r="S67" s="27">
        <f t="shared" si="5"/>
        <v>16</v>
      </c>
      <c r="T67" s="27">
        <f t="shared" si="2"/>
        <v>336</v>
      </c>
      <c r="U67" s="126" t="s">
        <v>16</v>
      </c>
      <c r="V67" s="157">
        <v>2</v>
      </c>
      <c r="W67" s="59"/>
      <c r="X67" s="59"/>
      <c r="Y67" s="59"/>
      <c r="Z67" s="59"/>
      <c r="AA67" s="59"/>
      <c r="AB67" s="59"/>
      <c r="AC67" s="59"/>
    </row>
    <row r="68" spans="1:250" s="60" customFormat="1" ht="20.100000000000001" customHeight="1" x14ac:dyDescent="0.3">
      <c r="A68" s="140">
        <v>30322</v>
      </c>
      <c r="B68" s="52" t="s">
        <v>127</v>
      </c>
      <c r="C68" s="53">
        <v>7.0830000000000002</v>
      </c>
      <c r="D68" s="53">
        <v>14.125</v>
      </c>
      <c r="E68" s="53">
        <v>7.0830000000000002</v>
      </c>
      <c r="F68" s="53">
        <v>14.125</v>
      </c>
      <c r="G68" s="16">
        <f>SUM(F68,-E68)</f>
        <v>7.0419999999999998</v>
      </c>
      <c r="H68" s="163" t="s">
        <v>560</v>
      </c>
      <c r="I68" s="55" t="s">
        <v>9</v>
      </c>
      <c r="J68" s="58">
        <v>8.85</v>
      </c>
      <c r="K68" s="58">
        <v>8.85</v>
      </c>
      <c r="L68" s="94" t="s">
        <v>562</v>
      </c>
      <c r="M68" s="27">
        <v>1</v>
      </c>
      <c r="N68" s="27">
        <v>4</v>
      </c>
      <c r="O68" s="27">
        <v>2</v>
      </c>
      <c r="P68" s="56">
        <v>5</v>
      </c>
      <c r="Q68" s="27">
        <v>1</v>
      </c>
      <c r="R68" s="27">
        <f>N68*P68*16</f>
        <v>320</v>
      </c>
      <c r="S68" s="27">
        <f>O68*Q68*8</f>
        <v>16</v>
      </c>
      <c r="T68" s="27">
        <f>SUM(R68:S68)</f>
        <v>336</v>
      </c>
      <c r="U68" s="126" t="s">
        <v>16</v>
      </c>
      <c r="V68" s="157">
        <v>2</v>
      </c>
      <c r="W68" s="59"/>
      <c r="X68" s="59"/>
      <c r="Y68" s="59"/>
      <c r="Z68" s="59"/>
      <c r="AA68" s="59"/>
      <c r="AB68" s="59"/>
      <c r="AC68" s="59"/>
    </row>
    <row r="69" spans="1:250" s="60" customFormat="1" ht="20.100000000000001" customHeight="1" x14ac:dyDescent="0.3">
      <c r="A69" s="140">
        <v>30323</v>
      </c>
      <c r="B69" s="52" t="s">
        <v>127</v>
      </c>
      <c r="C69" s="53">
        <v>14.125</v>
      </c>
      <c r="D69" s="53">
        <v>20.062999999999999</v>
      </c>
      <c r="E69" s="53">
        <v>14.125</v>
      </c>
      <c r="F69" s="53">
        <v>20.062999999999999</v>
      </c>
      <c r="G69" s="16">
        <f>SUM(F69,-E69)</f>
        <v>5.9379999999999988</v>
      </c>
      <c r="H69" s="57" t="s">
        <v>561</v>
      </c>
      <c r="I69" s="55" t="s">
        <v>9</v>
      </c>
      <c r="J69" s="58">
        <v>16.5</v>
      </c>
      <c r="K69" s="58">
        <v>16.5</v>
      </c>
      <c r="L69" s="94" t="s">
        <v>343</v>
      </c>
      <c r="M69" s="27">
        <v>1</v>
      </c>
      <c r="N69" s="27">
        <v>2</v>
      </c>
      <c r="O69" s="27">
        <v>2</v>
      </c>
      <c r="P69" s="56">
        <v>5</v>
      </c>
      <c r="Q69" s="27">
        <v>1</v>
      </c>
      <c r="R69" s="27">
        <f>N69*P69*16</f>
        <v>160</v>
      </c>
      <c r="S69" s="27">
        <f>O69*Q69*8</f>
        <v>16</v>
      </c>
      <c r="T69" s="27">
        <f>SUM(R69:S69)</f>
        <v>176</v>
      </c>
      <c r="U69" s="126" t="s">
        <v>16</v>
      </c>
      <c r="V69" s="157">
        <v>2</v>
      </c>
      <c r="W69" s="59"/>
      <c r="X69" s="59"/>
      <c r="Y69" s="59"/>
      <c r="Z69" s="59"/>
      <c r="AA69" s="59"/>
      <c r="AB69" s="59"/>
      <c r="AC69" s="59"/>
    </row>
    <row r="70" spans="1:250" s="28" customFormat="1" ht="20.100000000000001" customHeight="1" x14ac:dyDescent="0.2">
      <c r="A70" s="30">
        <v>30263</v>
      </c>
      <c r="B70" s="30">
        <v>263</v>
      </c>
      <c r="C70" s="35">
        <v>48.86</v>
      </c>
      <c r="D70" s="35">
        <v>51.337000000000003</v>
      </c>
      <c r="E70" s="16">
        <v>48.9</v>
      </c>
      <c r="F70" s="35">
        <v>51.366999999999997</v>
      </c>
      <c r="G70" s="16">
        <f t="shared" si="3"/>
        <v>2.4669999999999987</v>
      </c>
      <c r="H70" s="34" t="s">
        <v>128</v>
      </c>
      <c r="I70" s="36" t="s">
        <v>9</v>
      </c>
      <c r="J70" s="33">
        <v>51.24</v>
      </c>
      <c r="K70" s="75">
        <v>51.234000000000002</v>
      </c>
      <c r="L70" s="101" t="s">
        <v>129</v>
      </c>
      <c r="M70" s="31">
        <v>1</v>
      </c>
      <c r="N70" s="31">
        <v>1</v>
      </c>
      <c r="O70" s="31">
        <v>1</v>
      </c>
      <c r="P70" s="31">
        <v>5</v>
      </c>
      <c r="Q70" s="31">
        <v>1</v>
      </c>
      <c r="R70" s="31">
        <f t="shared" si="4"/>
        <v>80</v>
      </c>
      <c r="S70" s="31">
        <f t="shared" si="5"/>
        <v>8</v>
      </c>
      <c r="T70" s="31">
        <f t="shared" si="2"/>
        <v>88</v>
      </c>
      <c r="U70" s="129" t="s">
        <v>29</v>
      </c>
      <c r="V70" s="158">
        <v>3</v>
      </c>
      <c r="W70" s="31"/>
      <c r="X70" s="31"/>
      <c r="Y70" s="31"/>
      <c r="Z70" s="31"/>
      <c r="AA70" s="31"/>
      <c r="AB70" s="31"/>
      <c r="AC70" s="31"/>
    </row>
    <row r="71" spans="1:250" s="28" customFormat="1" ht="20.100000000000001" customHeight="1" x14ac:dyDescent="0.2">
      <c r="A71" s="30">
        <v>30264</v>
      </c>
      <c r="B71" s="30">
        <v>263</v>
      </c>
      <c r="C71" s="35">
        <v>51.337000000000003</v>
      </c>
      <c r="D71" s="35">
        <v>66.3</v>
      </c>
      <c r="E71" s="35">
        <v>51.366999999999997</v>
      </c>
      <c r="F71" s="35">
        <v>66.275000000000006</v>
      </c>
      <c r="G71" s="16">
        <f t="shared" si="3"/>
        <v>14.908000000000008</v>
      </c>
      <c r="H71" s="34" t="s">
        <v>422</v>
      </c>
      <c r="I71" s="36" t="s">
        <v>88</v>
      </c>
      <c r="J71" s="33">
        <v>56.4</v>
      </c>
      <c r="K71" s="76">
        <v>56.44</v>
      </c>
      <c r="L71" s="100" t="s">
        <v>130</v>
      </c>
      <c r="M71" s="31">
        <v>1</v>
      </c>
      <c r="N71" s="31">
        <v>1</v>
      </c>
      <c r="O71" s="31">
        <v>1</v>
      </c>
      <c r="P71" s="31">
        <v>2</v>
      </c>
      <c r="Q71" s="31">
        <v>1</v>
      </c>
      <c r="R71" s="31">
        <f t="shared" si="4"/>
        <v>32</v>
      </c>
      <c r="S71" s="31">
        <f t="shared" si="5"/>
        <v>8</v>
      </c>
      <c r="T71" s="31">
        <f t="shared" si="2"/>
        <v>40</v>
      </c>
      <c r="U71" s="129" t="s">
        <v>29</v>
      </c>
      <c r="V71" s="158">
        <v>3</v>
      </c>
      <c r="W71" s="31"/>
      <c r="X71" s="31"/>
      <c r="Y71" s="31"/>
      <c r="Z71" s="31"/>
      <c r="AA71" s="31"/>
      <c r="AB71" s="31"/>
      <c r="AC71" s="31"/>
    </row>
    <row r="72" spans="1:250" s="28" customFormat="1" ht="20.100000000000001" customHeight="1" x14ac:dyDescent="0.2">
      <c r="A72" s="30">
        <v>30266</v>
      </c>
      <c r="B72" s="30">
        <v>263</v>
      </c>
      <c r="C72" s="35">
        <v>66.281999999999996</v>
      </c>
      <c r="D72" s="35">
        <v>82.15</v>
      </c>
      <c r="E72" s="35">
        <v>66.275000000000006</v>
      </c>
      <c r="F72" s="35">
        <v>82.15</v>
      </c>
      <c r="G72" s="16">
        <f t="shared" si="3"/>
        <v>15.875</v>
      </c>
      <c r="H72" s="34" t="s">
        <v>423</v>
      </c>
      <c r="I72" s="36" t="s">
        <v>88</v>
      </c>
      <c r="J72" s="33">
        <v>74</v>
      </c>
      <c r="K72" s="76">
        <v>73.954999999999998</v>
      </c>
      <c r="L72" s="101" t="s">
        <v>131</v>
      </c>
      <c r="M72" s="31">
        <v>1</v>
      </c>
      <c r="N72" s="31">
        <v>1</v>
      </c>
      <c r="O72" s="31">
        <v>1</v>
      </c>
      <c r="P72" s="31">
        <v>2</v>
      </c>
      <c r="Q72" s="31">
        <v>1</v>
      </c>
      <c r="R72" s="31">
        <f t="shared" si="4"/>
        <v>32</v>
      </c>
      <c r="S72" s="31">
        <f t="shared" si="5"/>
        <v>8</v>
      </c>
      <c r="T72" s="31">
        <f t="shared" si="2"/>
        <v>40</v>
      </c>
      <c r="U72" s="129" t="s">
        <v>29</v>
      </c>
      <c r="V72" s="158">
        <v>3</v>
      </c>
      <c r="W72" s="31"/>
      <c r="X72" s="31"/>
      <c r="Y72" s="31"/>
      <c r="Z72" s="31"/>
      <c r="AA72" s="31"/>
      <c r="AB72" s="31"/>
      <c r="AC72" s="31"/>
    </row>
    <row r="73" spans="1:250" s="28" customFormat="1" ht="20.100000000000001" customHeight="1" x14ac:dyDescent="0.2">
      <c r="A73" s="30">
        <v>30267</v>
      </c>
      <c r="B73" s="140">
        <v>263</v>
      </c>
      <c r="C73" s="35">
        <v>82.2</v>
      </c>
      <c r="D73" s="35">
        <v>84.3</v>
      </c>
      <c r="E73" s="35">
        <v>82.2</v>
      </c>
      <c r="F73" s="35">
        <v>84.429000000000002</v>
      </c>
      <c r="G73" s="16">
        <f t="shared" si="3"/>
        <v>2.2289999999999992</v>
      </c>
      <c r="H73" s="34" t="s">
        <v>143</v>
      </c>
      <c r="I73" s="36" t="s">
        <v>10</v>
      </c>
      <c r="J73" s="38">
        <v>84</v>
      </c>
      <c r="K73" s="75">
        <v>83.97</v>
      </c>
      <c r="L73" s="101" t="s">
        <v>132</v>
      </c>
      <c r="M73" s="31">
        <v>1</v>
      </c>
      <c r="N73" s="31">
        <v>1</v>
      </c>
      <c r="O73" s="31">
        <v>1</v>
      </c>
      <c r="P73" s="31">
        <v>5</v>
      </c>
      <c r="Q73" s="31">
        <v>1</v>
      </c>
      <c r="R73" s="31">
        <f t="shared" si="4"/>
        <v>80</v>
      </c>
      <c r="S73" s="31">
        <f t="shared" si="5"/>
        <v>8</v>
      </c>
      <c r="T73" s="31">
        <f t="shared" si="2"/>
        <v>88</v>
      </c>
      <c r="U73" s="129" t="s">
        <v>29</v>
      </c>
      <c r="V73" s="158">
        <v>3</v>
      </c>
      <c r="W73" s="31"/>
      <c r="X73" s="31"/>
      <c r="Y73" s="31"/>
      <c r="Z73" s="31"/>
      <c r="AA73" s="31"/>
      <c r="AB73" s="31"/>
      <c r="AC73" s="31"/>
    </row>
    <row r="74" spans="1:250" ht="20.100000000000001" customHeight="1" x14ac:dyDescent="0.2">
      <c r="A74" s="140">
        <v>30268</v>
      </c>
      <c r="B74" s="140">
        <v>263</v>
      </c>
      <c r="C74" s="16">
        <v>84.27</v>
      </c>
      <c r="D74" s="16">
        <v>102.752</v>
      </c>
      <c r="E74" s="16">
        <v>84.429000000000002</v>
      </c>
      <c r="F74" s="16">
        <v>102.73</v>
      </c>
      <c r="G74" s="16">
        <f t="shared" si="3"/>
        <v>18.301000000000002</v>
      </c>
      <c r="H74" s="66" t="s">
        <v>424</v>
      </c>
      <c r="I74" s="137" t="s">
        <v>88</v>
      </c>
      <c r="J74" s="20">
        <v>86.42</v>
      </c>
      <c r="K74" s="20">
        <v>86.38</v>
      </c>
      <c r="L74" s="102" t="s">
        <v>133</v>
      </c>
      <c r="M74" s="14">
        <v>1</v>
      </c>
      <c r="N74" s="14">
        <v>1</v>
      </c>
      <c r="O74" s="14">
        <v>1</v>
      </c>
      <c r="P74" s="14">
        <v>2</v>
      </c>
      <c r="Q74" s="14">
        <v>1</v>
      </c>
      <c r="R74" s="31">
        <f t="shared" si="4"/>
        <v>32</v>
      </c>
      <c r="S74" s="31">
        <f t="shared" si="5"/>
        <v>8</v>
      </c>
      <c r="T74" s="31">
        <f t="shared" si="2"/>
        <v>40</v>
      </c>
      <c r="U74" s="125" t="s">
        <v>29</v>
      </c>
      <c r="V74" s="158">
        <v>3</v>
      </c>
      <c r="W74" s="14"/>
      <c r="X74" s="14"/>
      <c r="Y74" s="14"/>
      <c r="Z74" s="14"/>
      <c r="AA74" s="14"/>
      <c r="AB74" s="14"/>
      <c r="AC74" s="14"/>
    </row>
    <row r="75" spans="1:250" s="28" customFormat="1" ht="20.100000000000001" customHeight="1" x14ac:dyDescent="0.2">
      <c r="A75" s="61">
        <v>30269</v>
      </c>
      <c r="B75" s="111">
        <v>266</v>
      </c>
      <c r="C75" s="62">
        <v>56.002000000000002</v>
      </c>
      <c r="D75" s="62">
        <v>69.710999999999999</v>
      </c>
      <c r="E75" s="62">
        <v>56.01</v>
      </c>
      <c r="F75" s="62">
        <v>69.718999999999994</v>
      </c>
      <c r="G75" s="16">
        <f t="shared" si="3"/>
        <v>13.708999999999996</v>
      </c>
      <c r="H75" s="66" t="s">
        <v>144</v>
      </c>
      <c r="I75" s="63" t="s">
        <v>9</v>
      </c>
      <c r="J75" s="38">
        <v>62.533000000000001</v>
      </c>
      <c r="K75" s="38">
        <v>62.533000000000001</v>
      </c>
      <c r="L75" s="107" t="s">
        <v>134</v>
      </c>
      <c r="M75" s="64">
        <v>1</v>
      </c>
      <c r="N75" s="64">
        <v>1</v>
      </c>
      <c r="O75" s="64">
        <v>1</v>
      </c>
      <c r="P75" s="64">
        <v>5</v>
      </c>
      <c r="Q75" s="64">
        <v>1</v>
      </c>
      <c r="R75" s="31">
        <f t="shared" si="4"/>
        <v>80</v>
      </c>
      <c r="S75" s="31">
        <f t="shared" si="5"/>
        <v>8</v>
      </c>
      <c r="T75" s="31">
        <f t="shared" si="2"/>
        <v>88</v>
      </c>
      <c r="U75" s="132" t="s">
        <v>29</v>
      </c>
      <c r="V75" s="158">
        <v>3</v>
      </c>
      <c r="W75" s="31"/>
      <c r="X75" s="31"/>
      <c r="Y75" s="31"/>
      <c r="Z75" s="31"/>
      <c r="AA75" s="31"/>
      <c r="AB75" s="31"/>
      <c r="AC75" s="31"/>
    </row>
    <row r="76" spans="1:250" ht="20.100000000000001" customHeight="1" x14ac:dyDescent="0.2">
      <c r="A76" s="138">
        <v>30270</v>
      </c>
      <c r="B76" s="138">
        <v>266</v>
      </c>
      <c r="C76" s="87">
        <v>69.710999999999999</v>
      </c>
      <c r="D76" s="87">
        <v>85.295000000000002</v>
      </c>
      <c r="E76" s="87">
        <v>69.718999999999994</v>
      </c>
      <c r="F76" s="87">
        <v>85.295000000000002</v>
      </c>
      <c r="G76" s="16">
        <f t="shared" si="3"/>
        <v>15.576000000000008</v>
      </c>
      <c r="H76" s="66" t="s">
        <v>145</v>
      </c>
      <c r="I76" s="67" t="s">
        <v>9</v>
      </c>
      <c r="J76" s="20">
        <v>82.97</v>
      </c>
      <c r="K76" s="20">
        <v>82.97</v>
      </c>
      <c r="L76" s="106" t="s">
        <v>135</v>
      </c>
      <c r="M76" s="65">
        <v>1</v>
      </c>
      <c r="N76" s="65">
        <v>1</v>
      </c>
      <c r="O76" s="65">
        <v>1</v>
      </c>
      <c r="P76" s="65">
        <v>5</v>
      </c>
      <c r="Q76" s="65">
        <v>1</v>
      </c>
      <c r="R76" s="31">
        <f t="shared" si="4"/>
        <v>80</v>
      </c>
      <c r="S76" s="31">
        <f t="shared" si="5"/>
        <v>8</v>
      </c>
      <c r="T76" s="31">
        <f t="shared" si="2"/>
        <v>88</v>
      </c>
      <c r="U76" s="127" t="s">
        <v>29</v>
      </c>
      <c r="V76" s="158">
        <v>3</v>
      </c>
      <c r="W76" s="14"/>
      <c r="X76" s="14"/>
      <c r="Y76" s="14"/>
      <c r="Z76" s="14"/>
      <c r="AA76" s="14"/>
      <c r="AB76" s="14"/>
      <c r="AC76" s="14"/>
    </row>
    <row r="77" spans="1:250" ht="20.100000000000001" customHeight="1" x14ac:dyDescent="0.2">
      <c r="A77" s="112">
        <v>30271</v>
      </c>
      <c r="B77" s="112">
        <v>266</v>
      </c>
      <c r="C77" s="16">
        <v>85.3</v>
      </c>
      <c r="D77" s="16">
        <v>96.1</v>
      </c>
      <c r="E77" s="16">
        <v>85.29</v>
      </c>
      <c r="F77" s="16">
        <v>94.55</v>
      </c>
      <c r="G77" s="16">
        <f t="shared" si="3"/>
        <v>9.2599999999999909</v>
      </c>
      <c r="H77" s="34" t="s">
        <v>177</v>
      </c>
      <c r="I77" s="137" t="s">
        <v>9</v>
      </c>
      <c r="J77" s="20">
        <v>90.85</v>
      </c>
      <c r="K77" s="77">
        <v>90.85</v>
      </c>
      <c r="L77" s="102" t="s">
        <v>337</v>
      </c>
      <c r="M77" s="14">
        <v>1</v>
      </c>
      <c r="N77" s="14">
        <v>2</v>
      </c>
      <c r="O77" s="14">
        <v>1</v>
      </c>
      <c r="P77" s="14">
        <v>5</v>
      </c>
      <c r="Q77" s="14">
        <v>1</v>
      </c>
      <c r="R77" s="31">
        <f t="shared" ref="R77:R107" si="8">N77*P77*16</f>
        <v>160</v>
      </c>
      <c r="S77" s="31">
        <f t="shared" ref="S77:S93" si="9">O77*Q77*8</f>
        <v>8</v>
      </c>
      <c r="T77" s="31">
        <f t="shared" ref="T77:T139" si="10">SUM(R77:S77)</f>
        <v>168</v>
      </c>
      <c r="U77" s="125" t="s">
        <v>29</v>
      </c>
      <c r="V77" s="158">
        <v>3</v>
      </c>
      <c r="W77" s="115"/>
      <c r="X77" s="115"/>
      <c r="Y77" s="115"/>
      <c r="Z77" s="115"/>
      <c r="AA77" s="115"/>
      <c r="AB77" s="115"/>
      <c r="AC77" s="11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</row>
    <row r="78" spans="1:250" s="28" customFormat="1" ht="20.100000000000001" customHeight="1" x14ac:dyDescent="0.2">
      <c r="A78" s="112">
        <v>30272</v>
      </c>
      <c r="B78" s="112">
        <v>269</v>
      </c>
      <c r="C78" s="16">
        <v>0</v>
      </c>
      <c r="D78" s="16">
        <v>12.17</v>
      </c>
      <c r="E78" s="16">
        <v>0</v>
      </c>
      <c r="F78" s="16">
        <v>12.131</v>
      </c>
      <c r="G78" s="16">
        <f t="shared" ref="G78:G140" si="11">SUM(F78,-E78)</f>
        <v>12.131</v>
      </c>
      <c r="H78" s="34" t="s">
        <v>425</v>
      </c>
      <c r="I78" s="140" t="s">
        <v>88</v>
      </c>
      <c r="J78" s="20">
        <v>9.48</v>
      </c>
      <c r="K78" s="77">
        <v>9.4499999999999993</v>
      </c>
      <c r="L78" s="102" t="s">
        <v>136</v>
      </c>
      <c r="M78" s="14">
        <v>1</v>
      </c>
      <c r="N78" s="14">
        <v>1</v>
      </c>
      <c r="O78" s="14">
        <v>1</v>
      </c>
      <c r="P78" s="14">
        <v>2</v>
      </c>
      <c r="Q78" s="14">
        <v>1</v>
      </c>
      <c r="R78" s="31">
        <f t="shared" si="8"/>
        <v>32</v>
      </c>
      <c r="S78" s="31">
        <f t="shared" si="9"/>
        <v>8</v>
      </c>
      <c r="T78" s="31">
        <f t="shared" si="10"/>
        <v>40</v>
      </c>
      <c r="U78" s="125" t="s">
        <v>29</v>
      </c>
      <c r="V78" s="158">
        <v>3</v>
      </c>
      <c r="W78" s="14"/>
      <c r="X78" s="14"/>
      <c r="Y78" s="14"/>
      <c r="Z78" s="14"/>
      <c r="AA78" s="14"/>
      <c r="AB78" s="14"/>
      <c r="AC78" s="14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</row>
    <row r="79" spans="1:250" s="28" customFormat="1" ht="20.100000000000001" customHeight="1" x14ac:dyDescent="0.2">
      <c r="A79" s="112">
        <v>30273</v>
      </c>
      <c r="B79" s="30">
        <v>269</v>
      </c>
      <c r="C79" s="35">
        <v>28.898</v>
      </c>
      <c r="D79" s="35">
        <v>33.622</v>
      </c>
      <c r="E79" s="35">
        <v>28.869</v>
      </c>
      <c r="F79" s="35">
        <v>33.598999999999997</v>
      </c>
      <c r="G79" s="16">
        <f t="shared" si="11"/>
        <v>4.7299999999999969</v>
      </c>
      <c r="H79" s="34" t="s">
        <v>426</v>
      </c>
      <c r="I79" s="36" t="s">
        <v>88</v>
      </c>
      <c r="J79" s="38">
        <v>29.824999999999999</v>
      </c>
      <c r="K79" s="134">
        <v>29.824999999999999</v>
      </c>
      <c r="L79" s="93" t="s">
        <v>137</v>
      </c>
      <c r="M79" s="31">
        <v>1</v>
      </c>
      <c r="N79" s="31">
        <v>1</v>
      </c>
      <c r="O79" s="31">
        <v>1</v>
      </c>
      <c r="P79" s="31">
        <v>2</v>
      </c>
      <c r="Q79" s="31">
        <v>1</v>
      </c>
      <c r="R79" s="31">
        <f t="shared" si="8"/>
        <v>32</v>
      </c>
      <c r="S79" s="31">
        <f t="shared" si="9"/>
        <v>8</v>
      </c>
      <c r="T79" s="31">
        <f t="shared" si="10"/>
        <v>40</v>
      </c>
      <c r="U79" s="129" t="s">
        <v>29</v>
      </c>
      <c r="V79" s="158">
        <v>3</v>
      </c>
      <c r="W79" s="31"/>
      <c r="X79" s="31"/>
      <c r="Y79" s="31"/>
      <c r="Z79" s="31"/>
      <c r="AA79" s="31"/>
      <c r="AB79" s="31"/>
      <c r="AC79" s="31"/>
    </row>
    <row r="80" spans="1:250" s="28" customFormat="1" ht="20.100000000000001" customHeight="1" x14ac:dyDescent="0.2">
      <c r="A80" s="30">
        <v>30274</v>
      </c>
      <c r="B80" s="140">
        <v>270</v>
      </c>
      <c r="C80" s="35">
        <v>29.023</v>
      </c>
      <c r="D80" s="35">
        <v>33.18</v>
      </c>
      <c r="E80" s="35">
        <v>29.023</v>
      </c>
      <c r="F80" s="35">
        <v>33.186999999999998</v>
      </c>
      <c r="G80" s="16">
        <f t="shared" si="11"/>
        <v>4.1639999999999979</v>
      </c>
      <c r="H80" s="34" t="s">
        <v>427</v>
      </c>
      <c r="I80" s="36" t="s">
        <v>9</v>
      </c>
      <c r="J80" s="33">
        <v>33.1</v>
      </c>
      <c r="K80" s="75">
        <v>33.08</v>
      </c>
      <c r="L80" s="100" t="s">
        <v>138</v>
      </c>
      <c r="M80" s="31">
        <v>1</v>
      </c>
      <c r="N80" s="31">
        <v>1</v>
      </c>
      <c r="O80" s="31">
        <v>1</v>
      </c>
      <c r="P80" s="31">
        <v>5</v>
      </c>
      <c r="Q80" s="31">
        <v>1</v>
      </c>
      <c r="R80" s="31">
        <f t="shared" si="8"/>
        <v>80</v>
      </c>
      <c r="S80" s="31">
        <f t="shared" si="9"/>
        <v>8</v>
      </c>
      <c r="T80" s="31">
        <f t="shared" si="10"/>
        <v>88</v>
      </c>
      <c r="U80" s="129" t="s">
        <v>29</v>
      </c>
      <c r="V80" s="158">
        <v>3</v>
      </c>
      <c r="W80" s="31"/>
      <c r="X80" s="31"/>
      <c r="Y80" s="31"/>
      <c r="Z80" s="31"/>
      <c r="AA80" s="31"/>
      <c r="AB80" s="31"/>
      <c r="AC80" s="31"/>
    </row>
    <row r="81" spans="1:250" s="28" customFormat="1" ht="20.100000000000001" customHeight="1" x14ac:dyDescent="0.2">
      <c r="A81" s="30">
        <v>30275</v>
      </c>
      <c r="B81" s="112">
        <v>270</v>
      </c>
      <c r="C81" s="35">
        <v>33.18</v>
      </c>
      <c r="D81" s="35">
        <v>48.779000000000003</v>
      </c>
      <c r="E81" s="35">
        <v>33.186999999999998</v>
      </c>
      <c r="F81" s="35">
        <v>48.758000000000003</v>
      </c>
      <c r="G81" s="16">
        <f t="shared" si="11"/>
        <v>15.571000000000005</v>
      </c>
      <c r="H81" s="34" t="s">
        <v>428</v>
      </c>
      <c r="I81" s="36" t="s">
        <v>9</v>
      </c>
      <c r="J81" s="33">
        <v>42.2</v>
      </c>
      <c r="K81" s="75">
        <v>42.2</v>
      </c>
      <c r="L81" s="101" t="s">
        <v>139</v>
      </c>
      <c r="M81" s="31">
        <v>1</v>
      </c>
      <c r="N81" s="31">
        <v>1</v>
      </c>
      <c r="O81" s="31">
        <v>1</v>
      </c>
      <c r="P81" s="31">
        <v>5</v>
      </c>
      <c r="Q81" s="31">
        <v>1</v>
      </c>
      <c r="R81" s="31">
        <f t="shared" si="8"/>
        <v>80</v>
      </c>
      <c r="S81" s="31">
        <f t="shared" si="9"/>
        <v>8</v>
      </c>
      <c r="T81" s="31">
        <f t="shared" si="10"/>
        <v>88</v>
      </c>
      <c r="U81" s="129" t="s">
        <v>29</v>
      </c>
      <c r="V81" s="158">
        <v>3</v>
      </c>
      <c r="W81" s="31"/>
      <c r="X81" s="31"/>
      <c r="Y81" s="31"/>
      <c r="Z81" s="31"/>
      <c r="AA81" s="31"/>
      <c r="AB81" s="31"/>
      <c r="AC81" s="31"/>
    </row>
    <row r="82" spans="1:250" s="28" customFormat="1" ht="20.100000000000001" customHeight="1" x14ac:dyDescent="0.2">
      <c r="A82" s="140">
        <v>30276</v>
      </c>
      <c r="B82" s="112">
        <v>270</v>
      </c>
      <c r="C82" s="16">
        <v>48.779000000000003</v>
      </c>
      <c r="D82" s="16">
        <v>49.557000000000002</v>
      </c>
      <c r="E82" s="16">
        <v>48.758000000000003</v>
      </c>
      <c r="F82" s="16">
        <v>49.564</v>
      </c>
      <c r="G82" s="16">
        <f t="shared" si="11"/>
        <v>0.80599999999999739</v>
      </c>
      <c r="H82" s="34" t="s">
        <v>60</v>
      </c>
      <c r="I82" s="137" t="s">
        <v>10</v>
      </c>
      <c r="J82" s="20">
        <v>48.802</v>
      </c>
      <c r="K82" s="69">
        <v>48.9</v>
      </c>
      <c r="L82" s="93" t="s">
        <v>182</v>
      </c>
      <c r="M82" s="14">
        <v>1</v>
      </c>
      <c r="N82" s="14">
        <v>1</v>
      </c>
      <c r="O82" s="14">
        <v>1</v>
      </c>
      <c r="P82" s="14">
        <v>5</v>
      </c>
      <c r="Q82" s="14">
        <v>1</v>
      </c>
      <c r="R82" s="31">
        <f t="shared" si="8"/>
        <v>80</v>
      </c>
      <c r="S82" s="31">
        <f t="shared" si="9"/>
        <v>8</v>
      </c>
      <c r="T82" s="31">
        <f t="shared" si="10"/>
        <v>88</v>
      </c>
      <c r="U82" s="125" t="s">
        <v>29</v>
      </c>
      <c r="V82" s="158">
        <v>3</v>
      </c>
      <c r="W82" s="31"/>
      <c r="X82" s="31"/>
      <c r="Y82" s="31"/>
      <c r="Z82" s="31"/>
      <c r="AA82" s="31"/>
      <c r="AB82" s="31"/>
      <c r="AC82" s="31"/>
    </row>
    <row r="83" spans="1:250" s="28" customFormat="1" ht="20.100000000000001" customHeight="1" x14ac:dyDescent="0.2">
      <c r="A83" s="30">
        <v>30278</v>
      </c>
      <c r="B83" s="30">
        <v>470</v>
      </c>
      <c r="C83" s="35">
        <v>0</v>
      </c>
      <c r="D83" s="35">
        <v>17.067</v>
      </c>
      <c r="E83" s="35">
        <v>0</v>
      </c>
      <c r="F83" s="35">
        <v>16.995999999999999</v>
      </c>
      <c r="G83" s="16">
        <f t="shared" si="11"/>
        <v>16.995999999999999</v>
      </c>
      <c r="H83" s="34" t="s">
        <v>429</v>
      </c>
      <c r="I83" s="36" t="s">
        <v>9</v>
      </c>
      <c r="J83" s="33">
        <v>16.149999999999999</v>
      </c>
      <c r="K83" s="75">
        <v>16.649999999999999</v>
      </c>
      <c r="L83" s="101" t="s">
        <v>178</v>
      </c>
      <c r="M83" s="31">
        <v>1</v>
      </c>
      <c r="N83" s="31">
        <v>1</v>
      </c>
      <c r="O83" s="31">
        <v>1</v>
      </c>
      <c r="P83" s="31">
        <v>5</v>
      </c>
      <c r="Q83" s="31">
        <v>1</v>
      </c>
      <c r="R83" s="31">
        <f t="shared" si="8"/>
        <v>80</v>
      </c>
      <c r="S83" s="31">
        <f t="shared" si="9"/>
        <v>8</v>
      </c>
      <c r="T83" s="31">
        <f t="shared" si="10"/>
        <v>88</v>
      </c>
      <c r="U83" s="129" t="s">
        <v>29</v>
      </c>
      <c r="V83" s="158">
        <v>3</v>
      </c>
      <c r="W83" s="31"/>
      <c r="X83" s="31"/>
      <c r="Y83" s="31"/>
      <c r="Z83" s="31"/>
      <c r="AA83" s="31"/>
      <c r="AB83" s="31"/>
      <c r="AC83" s="31"/>
    </row>
    <row r="84" spans="1:250" s="28" customFormat="1" ht="20.100000000000001" customHeight="1" x14ac:dyDescent="0.2">
      <c r="A84" s="30">
        <v>30279</v>
      </c>
      <c r="B84" s="30">
        <v>470</v>
      </c>
      <c r="C84" s="35">
        <v>17.067</v>
      </c>
      <c r="D84" s="35">
        <v>21.536999999999999</v>
      </c>
      <c r="E84" s="35">
        <v>16.995999999999999</v>
      </c>
      <c r="F84" s="35">
        <v>21.48</v>
      </c>
      <c r="G84" s="16">
        <f t="shared" si="11"/>
        <v>4.4840000000000018</v>
      </c>
      <c r="H84" s="34" t="s">
        <v>61</v>
      </c>
      <c r="I84" s="36" t="s">
        <v>10</v>
      </c>
      <c r="J84" s="33">
        <v>18.25</v>
      </c>
      <c r="K84" s="75">
        <v>18.21</v>
      </c>
      <c r="L84" s="101" t="s">
        <v>142</v>
      </c>
      <c r="M84" s="31">
        <v>1</v>
      </c>
      <c r="N84" s="31">
        <v>2</v>
      </c>
      <c r="O84" s="31">
        <v>1</v>
      </c>
      <c r="P84" s="31">
        <v>5</v>
      </c>
      <c r="Q84" s="31">
        <v>1</v>
      </c>
      <c r="R84" s="31">
        <f t="shared" si="8"/>
        <v>160</v>
      </c>
      <c r="S84" s="31">
        <f t="shared" si="9"/>
        <v>8</v>
      </c>
      <c r="T84" s="31">
        <f t="shared" si="10"/>
        <v>168</v>
      </c>
      <c r="U84" s="129" t="s">
        <v>29</v>
      </c>
      <c r="V84" s="158">
        <v>3</v>
      </c>
      <c r="W84" s="31"/>
      <c r="X84" s="31"/>
      <c r="Y84" s="31"/>
      <c r="Z84" s="31"/>
      <c r="AA84" s="31"/>
      <c r="AB84" s="31"/>
      <c r="AC84" s="31"/>
    </row>
    <row r="85" spans="1:250" ht="20.100000000000001" customHeight="1" x14ac:dyDescent="0.2">
      <c r="A85" s="30">
        <v>30280</v>
      </c>
      <c r="B85" s="30">
        <v>470</v>
      </c>
      <c r="C85" s="35">
        <v>21.536999999999999</v>
      </c>
      <c r="D85" s="35">
        <v>30.082000000000001</v>
      </c>
      <c r="E85" s="35">
        <v>21.48</v>
      </c>
      <c r="F85" s="35">
        <v>30.079000000000001</v>
      </c>
      <c r="G85" s="16">
        <f t="shared" si="11"/>
        <v>8.5990000000000002</v>
      </c>
      <c r="H85" s="34" t="s">
        <v>146</v>
      </c>
      <c r="I85" s="36" t="s">
        <v>9</v>
      </c>
      <c r="J85" s="33">
        <v>28.6</v>
      </c>
      <c r="K85" s="33">
        <v>29.8</v>
      </c>
      <c r="L85" s="101" t="s">
        <v>185</v>
      </c>
      <c r="M85" s="31">
        <v>1</v>
      </c>
      <c r="N85" s="31">
        <v>2</v>
      </c>
      <c r="O85" s="31">
        <v>1</v>
      </c>
      <c r="P85" s="31">
        <v>5</v>
      </c>
      <c r="Q85" s="31">
        <v>1</v>
      </c>
      <c r="R85" s="31">
        <f t="shared" si="8"/>
        <v>160</v>
      </c>
      <c r="S85" s="31">
        <f t="shared" si="9"/>
        <v>8</v>
      </c>
      <c r="T85" s="31">
        <f t="shared" si="10"/>
        <v>168</v>
      </c>
      <c r="U85" s="129" t="s">
        <v>29</v>
      </c>
      <c r="V85" s="158">
        <v>3</v>
      </c>
      <c r="W85" s="31"/>
      <c r="X85" s="31"/>
      <c r="Y85" s="31"/>
      <c r="Z85" s="31"/>
      <c r="AA85" s="31"/>
      <c r="AB85" s="31"/>
      <c r="AC85" s="31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</row>
    <row r="86" spans="1:250" s="28" customFormat="1" ht="20.100000000000001" customHeight="1" x14ac:dyDescent="0.2">
      <c r="A86" s="30">
        <v>30281</v>
      </c>
      <c r="B86" s="30">
        <v>470</v>
      </c>
      <c r="C86" s="35">
        <v>30.1</v>
      </c>
      <c r="D86" s="35">
        <v>45.4</v>
      </c>
      <c r="E86" s="35">
        <v>30.077999999999999</v>
      </c>
      <c r="F86" s="35">
        <v>45.39</v>
      </c>
      <c r="G86" s="16">
        <f t="shared" si="11"/>
        <v>15.312000000000001</v>
      </c>
      <c r="H86" s="34" t="s">
        <v>179</v>
      </c>
      <c r="I86" s="36" t="s">
        <v>9</v>
      </c>
      <c r="J86" s="33">
        <v>39.700000000000003</v>
      </c>
      <c r="K86" s="73">
        <v>39.68</v>
      </c>
      <c r="L86" s="101" t="s">
        <v>338</v>
      </c>
      <c r="M86" s="31">
        <v>1</v>
      </c>
      <c r="N86" s="31">
        <v>1</v>
      </c>
      <c r="O86" s="31">
        <v>1</v>
      </c>
      <c r="P86" s="31">
        <v>5</v>
      </c>
      <c r="Q86" s="31">
        <v>1</v>
      </c>
      <c r="R86" s="31">
        <f t="shared" si="8"/>
        <v>80</v>
      </c>
      <c r="S86" s="31">
        <f t="shared" si="9"/>
        <v>8</v>
      </c>
      <c r="T86" s="31">
        <f t="shared" si="10"/>
        <v>88</v>
      </c>
      <c r="U86" s="129" t="s">
        <v>29</v>
      </c>
      <c r="V86" s="158">
        <v>3</v>
      </c>
      <c r="W86" s="31"/>
      <c r="X86" s="31"/>
      <c r="Y86" s="31"/>
      <c r="Z86" s="31"/>
      <c r="AA86" s="31"/>
      <c r="AB86" s="31"/>
      <c r="AC86" s="31"/>
    </row>
    <row r="87" spans="1:250" s="28" customFormat="1" ht="20.100000000000001" customHeight="1" x14ac:dyDescent="0.2">
      <c r="A87" s="30">
        <v>30282</v>
      </c>
      <c r="B87" s="30">
        <v>470</v>
      </c>
      <c r="C87" s="35">
        <v>45.4</v>
      </c>
      <c r="D87" s="35">
        <v>58.4</v>
      </c>
      <c r="E87" s="35">
        <v>45.39</v>
      </c>
      <c r="F87" s="35">
        <v>58.36</v>
      </c>
      <c r="G87" s="16">
        <f t="shared" si="11"/>
        <v>12.969999999999999</v>
      </c>
      <c r="H87" s="34" t="s">
        <v>180</v>
      </c>
      <c r="I87" s="36" t="s">
        <v>9</v>
      </c>
      <c r="J87" s="33">
        <v>56.7</v>
      </c>
      <c r="K87" s="73">
        <v>56.7</v>
      </c>
      <c r="L87" s="101" t="s">
        <v>181</v>
      </c>
      <c r="M87" s="31">
        <v>1</v>
      </c>
      <c r="N87" s="31">
        <v>2</v>
      </c>
      <c r="O87" s="31">
        <v>1</v>
      </c>
      <c r="P87" s="31">
        <v>5</v>
      </c>
      <c r="Q87" s="31">
        <v>1</v>
      </c>
      <c r="R87" s="31">
        <f t="shared" si="8"/>
        <v>160</v>
      </c>
      <c r="S87" s="31">
        <f t="shared" si="9"/>
        <v>8</v>
      </c>
      <c r="T87" s="31">
        <f t="shared" si="10"/>
        <v>168</v>
      </c>
      <c r="U87" s="129" t="s">
        <v>29</v>
      </c>
      <c r="V87" s="158">
        <v>3</v>
      </c>
      <c r="W87" s="31"/>
      <c r="X87" s="31"/>
      <c r="Y87" s="31"/>
      <c r="Z87" s="31"/>
      <c r="AA87" s="31"/>
      <c r="AB87" s="31"/>
      <c r="AC87" s="31"/>
    </row>
    <row r="88" spans="1:250" s="28" customFormat="1" ht="20.100000000000001" customHeight="1" x14ac:dyDescent="0.2">
      <c r="A88" s="140">
        <v>30283</v>
      </c>
      <c r="B88" s="140">
        <v>471</v>
      </c>
      <c r="C88" s="16">
        <v>0</v>
      </c>
      <c r="D88" s="16">
        <v>12.275</v>
      </c>
      <c r="E88" s="16">
        <v>0</v>
      </c>
      <c r="F88" s="16">
        <v>12.275</v>
      </c>
      <c r="G88" s="16">
        <f t="shared" si="11"/>
        <v>12.275</v>
      </c>
      <c r="H88" s="34" t="s">
        <v>431</v>
      </c>
      <c r="I88" s="137" t="s">
        <v>9</v>
      </c>
      <c r="J88" s="20">
        <v>0.8</v>
      </c>
      <c r="K88" s="78">
        <v>0.78</v>
      </c>
      <c r="L88" s="97" t="s">
        <v>87</v>
      </c>
      <c r="M88" s="14">
        <v>1</v>
      </c>
      <c r="N88" s="14">
        <v>1</v>
      </c>
      <c r="O88" s="14">
        <v>1</v>
      </c>
      <c r="P88" s="14">
        <v>5</v>
      </c>
      <c r="Q88" s="14">
        <v>1</v>
      </c>
      <c r="R88" s="14">
        <f t="shared" si="8"/>
        <v>80</v>
      </c>
      <c r="S88" s="14">
        <f t="shared" si="9"/>
        <v>8</v>
      </c>
      <c r="T88" s="14">
        <f t="shared" si="10"/>
        <v>88</v>
      </c>
      <c r="U88" s="125" t="s">
        <v>29</v>
      </c>
      <c r="V88" s="158">
        <v>3</v>
      </c>
      <c r="W88" s="14"/>
      <c r="X88" s="14"/>
      <c r="Y88" s="14"/>
      <c r="Z88" s="14"/>
      <c r="AA88" s="14"/>
      <c r="AB88" s="14"/>
      <c r="AC88" s="14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</row>
    <row r="89" spans="1:250" s="28" customFormat="1" ht="20.100000000000001" customHeight="1" x14ac:dyDescent="0.2">
      <c r="A89" s="30">
        <v>30284</v>
      </c>
      <c r="B89" s="30">
        <v>471</v>
      </c>
      <c r="C89" s="35">
        <v>12.275</v>
      </c>
      <c r="D89" s="35">
        <v>35.9</v>
      </c>
      <c r="E89" s="35">
        <v>12.275</v>
      </c>
      <c r="F89" s="35">
        <v>35.798999999999999</v>
      </c>
      <c r="G89" s="16">
        <f t="shared" si="11"/>
        <v>23.524000000000001</v>
      </c>
      <c r="H89" s="34" t="s">
        <v>432</v>
      </c>
      <c r="I89" s="36" t="s">
        <v>88</v>
      </c>
      <c r="J89" s="33">
        <v>29.3</v>
      </c>
      <c r="K89" s="74">
        <v>29.33</v>
      </c>
      <c r="L89" s="100" t="s">
        <v>183</v>
      </c>
      <c r="M89" s="31">
        <v>1</v>
      </c>
      <c r="N89" s="31">
        <v>1</v>
      </c>
      <c r="O89" s="31">
        <v>1</v>
      </c>
      <c r="P89" s="31">
        <v>2</v>
      </c>
      <c r="Q89" s="31">
        <v>1</v>
      </c>
      <c r="R89" s="31">
        <f t="shared" si="8"/>
        <v>32</v>
      </c>
      <c r="S89" s="31">
        <f t="shared" si="9"/>
        <v>8</v>
      </c>
      <c r="T89" s="31">
        <f t="shared" si="10"/>
        <v>40</v>
      </c>
      <c r="U89" s="129" t="s">
        <v>29</v>
      </c>
      <c r="V89" s="158">
        <v>3</v>
      </c>
      <c r="W89" s="31"/>
      <c r="X89" s="31"/>
      <c r="Y89" s="31"/>
      <c r="Z89" s="31"/>
      <c r="AA89" s="31"/>
      <c r="AB89" s="31"/>
      <c r="AC89" s="31"/>
    </row>
    <row r="90" spans="1:250" s="28" customFormat="1" ht="20.100000000000001" customHeight="1" x14ac:dyDescent="0.2">
      <c r="A90" s="30">
        <v>30285</v>
      </c>
      <c r="B90" s="30">
        <v>473</v>
      </c>
      <c r="C90" s="35">
        <v>0</v>
      </c>
      <c r="D90" s="39">
        <v>1.1000000000000001</v>
      </c>
      <c r="E90" s="35">
        <v>0</v>
      </c>
      <c r="F90" s="35">
        <v>1.107</v>
      </c>
      <c r="G90" s="16">
        <f t="shared" si="11"/>
        <v>1.107</v>
      </c>
      <c r="H90" s="34" t="s">
        <v>60</v>
      </c>
      <c r="I90" s="36" t="s">
        <v>10</v>
      </c>
      <c r="J90" s="33">
        <v>0.85</v>
      </c>
      <c r="K90" s="73">
        <v>0.85</v>
      </c>
      <c r="L90" s="101" t="s">
        <v>140</v>
      </c>
      <c r="M90" s="31">
        <v>1</v>
      </c>
      <c r="N90" s="31">
        <v>2</v>
      </c>
      <c r="O90" s="31">
        <v>1</v>
      </c>
      <c r="P90" s="31">
        <v>5</v>
      </c>
      <c r="Q90" s="31">
        <v>1</v>
      </c>
      <c r="R90" s="31">
        <f t="shared" si="8"/>
        <v>160</v>
      </c>
      <c r="S90" s="31">
        <f t="shared" si="9"/>
        <v>8</v>
      </c>
      <c r="T90" s="31">
        <f t="shared" si="10"/>
        <v>168</v>
      </c>
      <c r="U90" s="129" t="s">
        <v>29</v>
      </c>
      <c r="V90" s="158">
        <v>3</v>
      </c>
      <c r="W90" s="31"/>
      <c r="X90" s="31"/>
      <c r="Y90" s="31"/>
      <c r="Z90" s="31"/>
      <c r="AA90" s="31"/>
      <c r="AB90" s="31"/>
      <c r="AC90" s="31"/>
    </row>
    <row r="91" spans="1:250" s="7" customFormat="1" ht="20.100000000000001" customHeight="1" x14ac:dyDescent="0.2">
      <c r="A91" s="30">
        <v>30286</v>
      </c>
      <c r="B91" s="30">
        <v>473</v>
      </c>
      <c r="C91" s="35">
        <v>1.1000000000000001</v>
      </c>
      <c r="D91" s="35">
        <v>18.960999999999999</v>
      </c>
      <c r="E91" s="35">
        <v>1.107</v>
      </c>
      <c r="F91" s="35">
        <v>18.962</v>
      </c>
      <c r="G91" s="16">
        <f t="shared" si="11"/>
        <v>17.855</v>
      </c>
      <c r="H91" s="34" t="s">
        <v>434</v>
      </c>
      <c r="I91" s="36" t="s">
        <v>9</v>
      </c>
      <c r="J91" s="33">
        <v>1.6</v>
      </c>
      <c r="K91" s="74">
        <v>1.425</v>
      </c>
      <c r="L91" s="101" t="s">
        <v>141</v>
      </c>
      <c r="M91" s="31">
        <v>1</v>
      </c>
      <c r="N91" s="31">
        <v>1</v>
      </c>
      <c r="O91" s="31">
        <v>1</v>
      </c>
      <c r="P91" s="31">
        <v>5</v>
      </c>
      <c r="Q91" s="31">
        <v>1</v>
      </c>
      <c r="R91" s="31">
        <f t="shared" si="8"/>
        <v>80</v>
      </c>
      <c r="S91" s="31">
        <f t="shared" si="9"/>
        <v>8</v>
      </c>
      <c r="T91" s="31">
        <f t="shared" si="10"/>
        <v>88</v>
      </c>
      <c r="U91" s="129" t="s">
        <v>29</v>
      </c>
      <c r="V91" s="158">
        <v>3</v>
      </c>
      <c r="W91" s="31"/>
      <c r="X91" s="31"/>
      <c r="Y91" s="31"/>
      <c r="Z91" s="31"/>
      <c r="AA91" s="31"/>
      <c r="AB91" s="31"/>
      <c r="AC91" s="31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</row>
    <row r="92" spans="1:250" s="7" customFormat="1" ht="20.100000000000001" customHeight="1" x14ac:dyDescent="0.2">
      <c r="A92" s="30">
        <v>30287</v>
      </c>
      <c r="B92" s="30">
        <v>473</v>
      </c>
      <c r="C92" s="35">
        <v>18.960999999999999</v>
      </c>
      <c r="D92" s="35">
        <v>21.800999999999998</v>
      </c>
      <c r="E92" s="35">
        <v>18.962</v>
      </c>
      <c r="F92" s="35">
        <v>21.768999999999998</v>
      </c>
      <c r="G92" s="16">
        <f t="shared" si="11"/>
        <v>2.8069999999999986</v>
      </c>
      <c r="H92" s="34" t="s">
        <v>433</v>
      </c>
      <c r="I92" s="36" t="s">
        <v>9</v>
      </c>
      <c r="J92" s="33">
        <v>19.95</v>
      </c>
      <c r="K92" s="73">
        <v>19.95</v>
      </c>
      <c r="L92" s="101" t="s">
        <v>398</v>
      </c>
      <c r="M92" s="31">
        <v>1</v>
      </c>
      <c r="N92" s="31">
        <v>1</v>
      </c>
      <c r="O92" s="31">
        <v>1</v>
      </c>
      <c r="P92" s="31">
        <v>5</v>
      </c>
      <c r="Q92" s="31">
        <v>1</v>
      </c>
      <c r="R92" s="31">
        <f t="shared" si="8"/>
        <v>80</v>
      </c>
      <c r="S92" s="31">
        <f t="shared" si="9"/>
        <v>8</v>
      </c>
      <c r="T92" s="31">
        <f t="shared" si="10"/>
        <v>88</v>
      </c>
      <c r="U92" s="129" t="s">
        <v>29</v>
      </c>
      <c r="V92" s="158">
        <v>3</v>
      </c>
      <c r="W92" s="31"/>
      <c r="X92" s="31"/>
      <c r="Y92" s="31"/>
      <c r="Z92" s="31"/>
      <c r="AA92" s="31"/>
      <c r="AB92" s="31"/>
      <c r="AC92" s="31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</row>
    <row r="93" spans="1:250" s="7" customFormat="1" ht="20.100000000000001" customHeight="1" x14ac:dyDescent="0.2">
      <c r="A93" s="30">
        <v>30288</v>
      </c>
      <c r="B93" s="30">
        <v>478</v>
      </c>
      <c r="C93" s="35">
        <v>0</v>
      </c>
      <c r="D93" s="35">
        <v>5.5910000000000002</v>
      </c>
      <c r="E93" s="35">
        <v>0</v>
      </c>
      <c r="F93" s="35">
        <v>5.6159999999999997</v>
      </c>
      <c r="G93" s="16">
        <f t="shared" si="11"/>
        <v>5.6159999999999997</v>
      </c>
      <c r="H93" s="34" t="s">
        <v>430</v>
      </c>
      <c r="I93" s="36" t="s">
        <v>151</v>
      </c>
      <c r="J93" s="33">
        <v>4.7300000000000004</v>
      </c>
      <c r="K93" s="73">
        <v>4.7300000000000004</v>
      </c>
      <c r="L93" s="101" t="s">
        <v>184</v>
      </c>
      <c r="M93" s="31">
        <v>1</v>
      </c>
      <c r="N93" s="31">
        <v>1</v>
      </c>
      <c r="O93" s="31">
        <v>1</v>
      </c>
      <c r="P93" s="31">
        <v>0</v>
      </c>
      <c r="Q93" s="31">
        <v>1</v>
      </c>
      <c r="R93" s="31">
        <f t="shared" si="8"/>
        <v>0</v>
      </c>
      <c r="S93" s="31">
        <f t="shared" si="9"/>
        <v>8</v>
      </c>
      <c r="T93" s="31">
        <f t="shared" si="10"/>
        <v>8</v>
      </c>
      <c r="U93" s="129" t="s">
        <v>29</v>
      </c>
      <c r="V93" s="158">
        <v>3</v>
      </c>
      <c r="W93" s="31"/>
      <c r="X93" s="31"/>
      <c r="Y93" s="31"/>
      <c r="Z93" s="31"/>
      <c r="AA93" s="31"/>
      <c r="AB93" s="31"/>
      <c r="AC93" s="31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</row>
    <row r="94" spans="1:250" s="7" customFormat="1" ht="20.100000000000001" customHeight="1" x14ac:dyDescent="0.2">
      <c r="A94" s="112">
        <v>30136</v>
      </c>
      <c r="B94" s="15">
        <v>262</v>
      </c>
      <c r="C94" s="20">
        <v>8.6999999999999993</v>
      </c>
      <c r="D94" s="16">
        <v>32.9</v>
      </c>
      <c r="E94" s="20">
        <v>8.6999999999999993</v>
      </c>
      <c r="F94" s="20">
        <v>32.936999999999998</v>
      </c>
      <c r="G94" s="16">
        <f t="shared" si="11"/>
        <v>24.236999999999998</v>
      </c>
      <c r="H94" s="41" t="s">
        <v>435</v>
      </c>
      <c r="I94" s="40" t="s">
        <v>88</v>
      </c>
      <c r="J94" s="16">
        <v>29.4</v>
      </c>
      <c r="K94" s="88">
        <v>29.39</v>
      </c>
      <c r="L94" s="97" t="s">
        <v>317</v>
      </c>
      <c r="M94" s="14">
        <v>1</v>
      </c>
      <c r="N94" s="14">
        <v>1</v>
      </c>
      <c r="O94" s="14">
        <v>1</v>
      </c>
      <c r="P94" s="14">
        <v>2</v>
      </c>
      <c r="Q94" s="14">
        <v>1</v>
      </c>
      <c r="R94" s="14">
        <f t="shared" si="8"/>
        <v>32</v>
      </c>
      <c r="S94" s="14">
        <f t="shared" ref="S94:S113" si="12">M94*O94*Q94*8</f>
        <v>8</v>
      </c>
      <c r="T94" s="14">
        <f t="shared" si="10"/>
        <v>40</v>
      </c>
      <c r="U94" s="125" t="s">
        <v>19</v>
      </c>
      <c r="V94" s="147">
        <v>4</v>
      </c>
      <c r="W94" s="42"/>
      <c r="X94" s="42"/>
      <c r="Y94" s="42"/>
      <c r="Z94" s="42"/>
      <c r="AA94" s="42"/>
      <c r="AB94" s="42"/>
      <c r="AC94" s="42"/>
    </row>
    <row r="95" spans="1:250" s="7" customFormat="1" ht="20.100000000000001" customHeight="1" x14ac:dyDescent="0.2">
      <c r="A95" s="112">
        <v>30137</v>
      </c>
      <c r="B95" s="15">
        <v>263</v>
      </c>
      <c r="C95" s="16">
        <v>0</v>
      </c>
      <c r="D95" s="16">
        <v>13.9</v>
      </c>
      <c r="E95" s="16">
        <v>0</v>
      </c>
      <c r="F95" s="16">
        <v>13.872</v>
      </c>
      <c r="G95" s="16">
        <f t="shared" si="11"/>
        <v>13.872</v>
      </c>
      <c r="H95" s="41" t="s">
        <v>436</v>
      </c>
      <c r="I95" s="40" t="s">
        <v>9</v>
      </c>
      <c r="J95" s="16">
        <v>1.1000000000000001</v>
      </c>
      <c r="K95" s="88">
        <v>1.1399999999999999</v>
      </c>
      <c r="L95" s="97" t="s">
        <v>318</v>
      </c>
      <c r="M95" s="14">
        <v>1</v>
      </c>
      <c r="N95" s="14">
        <v>1</v>
      </c>
      <c r="O95" s="14">
        <v>1</v>
      </c>
      <c r="P95" s="14">
        <v>5</v>
      </c>
      <c r="Q95" s="14">
        <v>1</v>
      </c>
      <c r="R95" s="14">
        <f t="shared" si="8"/>
        <v>80</v>
      </c>
      <c r="S95" s="14">
        <f t="shared" si="12"/>
        <v>8</v>
      </c>
      <c r="T95" s="14">
        <f t="shared" si="10"/>
        <v>88</v>
      </c>
      <c r="U95" s="125" t="s">
        <v>19</v>
      </c>
      <c r="V95" s="147">
        <v>4</v>
      </c>
      <c r="W95" s="42"/>
      <c r="X95" s="42"/>
      <c r="Y95" s="42"/>
      <c r="Z95" s="42"/>
      <c r="AA95" s="42"/>
      <c r="AB95" s="42"/>
      <c r="AC95" s="42"/>
    </row>
    <row r="96" spans="1:250" s="7" customFormat="1" ht="20.100000000000001" customHeight="1" x14ac:dyDescent="0.2">
      <c r="A96" s="112">
        <v>30138</v>
      </c>
      <c r="B96" s="15">
        <v>263</v>
      </c>
      <c r="C96" s="16">
        <v>13.9</v>
      </c>
      <c r="D96" s="16">
        <v>22.1</v>
      </c>
      <c r="E96" s="16">
        <v>13.872</v>
      </c>
      <c r="F96" s="16">
        <v>22.122</v>
      </c>
      <c r="G96" s="16">
        <f t="shared" si="11"/>
        <v>8.25</v>
      </c>
      <c r="H96" s="41" t="s">
        <v>437</v>
      </c>
      <c r="I96" s="18" t="s">
        <v>88</v>
      </c>
      <c r="J96" s="16">
        <v>18.8</v>
      </c>
      <c r="K96" s="16">
        <v>18.8</v>
      </c>
      <c r="L96" s="97" t="s">
        <v>319</v>
      </c>
      <c r="M96" s="14">
        <v>1</v>
      </c>
      <c r="N96" s="14">
        <v>1</v>
      </c>
      <c r="O96" s="14">
        <v>1</v>
      </c>
      <c r="P96" s="14">
        <v>2</v>
      </c>
      <c r="Q96" s="14">
        <v>1</v>
      </c>
      <c r="R96" s="14">
        <f t="shared" si="8"/>
        <v>32</v>
      </c>
      <c r="S96" s="14">
        <f t="shared" si="12"/>
        <v>8</v>
      </c>
      <c r="T96" s="14">
        <f t="shared" si="10"/>
        <v>40</v>
      </c>
      <c r="U96" s="125" t="s">
        <v>19</v>
      </c>
      <c r="V96" s="147">
        <v>4</v>
      </c>
      <c r="W96" s="42"/>
      <c r="X96" s="42"/>
      <c r="Y96" s="42"/>
      <c r="Z96" s="42"/>
      <c r="AA96" s="42"/>
      <c r="AB96" s="42"/>
      <c r="AC96" s="42"/>
    </row>
    <row r="97" spans="1:250" s="7" customFormat="1" ht="20.100000000000001" customHeight="1" x14ac:dyDescent="0.2">
      <c r="A97" s="112">
        <v>30139</v>
      </c>
      <c r="B97" s="15">
        <v>263</v>
      </c>
      <c r="C97" s="16">
        <v>22.1</v>
      </c>
      <c r="D97" s="20">
        <v>33.799999999999997</v>
      </c>
      <c r="E97" s="16">
        <v>22.122</v>
      </c>
      <c r="F97" s="20">
        <v>33.817999999999998</v>
      </c>
      <c r="G97" s="16">
        <f t="shared" si="11"/>
        <v>11.695999999999998</v>
      </c>
      <c r="H97" s="41" t="s">
        <v>438</v>
      </c>
      <c r="I97" s="40" t="s">
        <v>9</v>
      </c>
      <c r="J97" s="20">
        <v>32</v>
      </c>
      <c r="K97" s="78">
        <v>32.015000000000001</v>
      </c>
      <c r="L97" s="97" t="s">
        <v>320</v>
      </c>
      <c r="M97" s="14">
        <v>1</v>
      </c>
      <c r="N97" s="14">
        <v>1</v>
      </c>
      <c r="O97" s="14">
        <v>1</v>
      </c>
      <c r="P97" s="14">
        <v>5</v>
      </c>
      <c r="Q97" s="14">
        <v>1</v>
      </c>
      <c r="R97" s="14">
        <f t="shared" si="8"/>
        <v>80</v>
      </c>
      <c r="S97" s="14">
        <f t="shared" si="12"/>
        <v>8</v>
      </c>
      <c r="T97" s="14">
        <f t="shared" si="10"/>
        <v>88</v>
      </c>
      <c r="U97" s="125" t="s">
        <v>19</v>
      </c>
      <c r="V97" s="147">
        <v>4</v>
      </c>
      <c r="W97" s="42"/>
      <c r="X97" s="42"/>
      <c r="Y97" s="42"/>
      <c r="Z97" s="42"/>
      <c r="AA97" s="42"/>
      <c r="AB97" s="42"/>
      <c r="AC97" s="42"/>
    </row>
    <row r="98" spans="1:250" s="7" customFormat="1" ht="20.100000000000001" customHeight="1" x14ac:dyDescent="0.2">
      <c r="A98" s="112">
        <v>30140</v>
      </c>
      <c r="B98" s="15">
        <v>263</v>
      </c>
      <c r="C98" s="20">
        <v>33.799999999999997</v>
      </c>
      <c r="D98" s="20">
        <v>47.5</v>
      </c>
      <c r="E98" s="20">
        <v>33.817999999999998</v>
      </c>
      <c r="F98" s="16">
        <v>47.512999999999998</v>
      </c>
      <c r="G98" s="16">
        <f t="shared" si="11"/>
        <v>13.695</v>
      </c>
      <c r="H98" s="41" t="s">
        <v>439</v>
      </c>
      <c r="I98" s="40" t="s">
        <v>9</v>
      </c>
      <c r="J98" s="20">
        <v>37.6</v>
      </c>
      <c r="K98" s="88">
        <v>37.57</v>
      </c>
      <c r="L98" s="97" t="s">
        <v>321</v>
      </c>
      <c r="M98" s="14">
        <v>1</v>
      </c>
      <c r="N98" s="14">
        <v>1</v>
      </c>
      <c r="O98" s="14">
        <v>1</v>
      </c>
      <c r="P98" s="14">
        <v>5</v>
      </c>
      <c r="Q98" s="14">
        <v>1</v>
      </c>
      <c r="R98" s="14">
        <f t="shared" si="8"/>
        <v>80</v>
      </c>
      <c r="S98" s="14">
        <f t="shared" si="12"/>
        <v>8</v>
      </c>
      <c r="T98" s="14">
        <f t="shared" si="10"/>
        <v>88</v>
      </c>
      <c r="U98" s="125" t="s">
        <v>19</v>
      </c>
      <c r="V98" s="147">
        <v>4</v>
      </c>
      <c r="W98" s="42"/>
      <c r="X98" s="42"/>
      <c r="Y98" s="42"/>
      <c r="Z98" s="42"/>
      <c r="AA98" s="42"/>
      <c r="AB98" s="42"/>
      <c r="AC98" s="42"/>
    </row>
    <row r="99" spans="1:250" s="7" customFormat="1" ht="20.100000000000001" customHeight="1" x14ac:dyDescent="0.2">
      <c r="A99" s="112">
        <v>30141</v>
      </c>
      <c r="B99" s="15">
        <v>264</v>
      </c>
      <c r="C99" s="20">
        <v>0.9</v>
      </c>
      <c r="D99" s="20">
        <v>8.9</v>
      </c>
      <c r="E99" s="20">
        <v>0.90200000000000002</v>
      </c>
      <c r="F99" s="16">
        <v>8.8620000000000001</v>
      </c>
      <c r="G99" s="16">
        <f t="shared" si="11"/>
        <v>7.96</v>
      </c>
      <c r="H99" s="41" t="s">
        <v>43</v>
      </c>
      <c r="I99" s="40" t="s">
        <v>9</v>
      </c>
      <c r="J99" s="78">
        <v>6</v>
      </c>
      <c r="K99" s="78">
        <v>6.0250000000000004</v>
      </c>
      <c r="L99" s="97" t="s">
        <v>322</v>
      </c>
      <c r="M99" s="14">
        <v>1</v>
      </c>
      <c r="N99" s="14">
        <v>2</v>
      </c>
      <c r="O99" s="14">
        <v>1</v>
      </c>
      <c r="P99" s="14">
        <v>5</v>
      </c>
      <c r="Q99" s="14">
        <v>1</v>
      </c>
      <c r="R99" s="14">
        <f t="shared" si="8"/>
        <v>160</v>
      </c>
      <c r="S99" s="14">
        <f t="shared" si="12"/>
        <v>8</v>
      </c>
      <c r="T99" s="14">
        <f t="shared" si="10"/>
        <v>168</v>
      </c>
      <c r="U99" s="125" t="s">
        <v>19</v>
      </c>
      <c r="V99" s="147">
        <v>4</v>
      </c>
      <c r="W99" s="42"/>
      <c r="X99" s="42"/>
      <c r="Y99" s="42"/>
      <c r="Z99" s="42"/>
      <c r="AA99" s="42"/>
      <c r="AB99" s="42"/>
      <c r="AC99" s="42"/>
    </row>
    <row r="100" spans="1:250" s="7" customFormat="1" ht="20.100000000000001" customHeight="1" x14ac:dyDescent="0.2">
      <c r="A100" s="112">
        <v>30142</v>
      </c>
      <c r="B100" s="15">
        <v>264</v>
      </c>
      <c r="C100" s="20">
        <v>8.9</v>
      </c>
      <c r="D100" s="20">
        <v>17</v>
      </c>
      <c r="E100" s="16">
        <v>8.8620000000000001</v>
      </c>
      <c r="F100" s="16">
        <v>16.995999999999999</v>
      </c>
      <c r="G100" s="16">
        <f t="shared" si="11"/>
        <v>8.1339999999999986</v>
      </c>
      <c r="H100" s="41" t="s">
        <v>44</v>
      </c>
      <c r="I100" s="40" t="s">
        <v>9</v>
      </c>
      <c r="J100" s="16">
        <v>14</v>
      </c>
      <c r="K100" s="78">
        <v>13.98</v>
      </c>
      <c r="L100" s="97" t="s">
        <v>323</v>
      </c>
      <c r="M100" s="14">
        <v>1</v>
      </c>
      <c r="N100" s="14">
        <v>2</v>
      </c>
      <c r="O100" s="14">
        <v>1</v>
      </c>
      <c r="P100" s="14">
        <v>5</v>
      </c>
      <c r="Q100" s="14">
        <v>1</v>
      </c>
      <c r="R100" s="14">
        <f t="shared" si="8"/>
        <v>160</v>
      </c>
      <c r="S100" s="14">
        <f t="shared" si="12"/>
        <v>8</v>
      </c>
      <c r="T100" s="14">
        <f t="shared" si="10"/>
        <v>168</v>
      </c>
      <c r="U100" s="125" t="s">
        <v>19</v>
      </c>
      <c r="V100" s="147">
        <v>4</v>
      </c>
      <c r="W100" s="42"/>
      <c r="X100" s="42"/>
      <c r="Y100" s="42"/>
      <c r="Z100" s="42"/>
      <c r="AA100" s="42"/>
      <c r="AB100" s="42"/>
      <c r="AC100" s="42"/>
    </row>
    <row r="101" spans="1:250" s="7" customFormat="1" ht="20.100000000000001" customHeight="1" x14ac:dyDescent="0.2">
      <c r="A101" s="112">
        <v>30143</v>
      </c>
      <c r="B101" s="15">
        <v>441</v>
      </c>
      <c r="C101" s="16">
        <v>0</v>
      </c>
      <c r="D101" s="16">
        <v>13.5</v>
      </c>
      <c r="E101" s="16">
        <v>0</v>
      </c>
      <c r="F101" s="16">
        <v>13.503</v>
      </c>
      <c r="G101" s="16">
        <f t="shared" si="11"/>
        <v>13.503</v>
      </c>
      <c r="H101" s="41" t="s">
        <v>440</v>
      </c>
      <c r="I101" s="40" t="s">
        <v>9</v>
      </c>
      <c r="J101" s="20">
        <v>2.5</v>
      </c>
      <c r="K101" s="78">
        <v>2.54</v>
      </c>
      <c r="L101" s="97" t="s">
        <v>324</v>
      </c>
      <c r="M101" s="14">
        <v>1</v>
      </c>
      <c r="N101" s="14">
        <v>1</v>
      </c>
      <c r="O101" s="14">
        <v>1</v>
      </c>
      <c r="P101" s="14">
        <v>5</v>
      </c>
      <c r="Q101" s="14">
        <v>1</v>
      </c>
      <c r="R101" s="14">
        <f t="shared" si="8"/>
        <v>80</v>
      </c>
      <c r="S101" s="14">
        <f t="shared" si="12"/>
        <v>8</v>
      </c>
      <c r="T101" s="14">
        <f t="shared" si="10"/>
        <v>88</v>
      </c>
      <c r="U101" s="125" t="s">
        <v>19</v>
      </c>
      <c r="V101" s="147">
        <v>4</v>
      </c>
      <c r="W101" s="42"/>
      <c r="X101" s="42"/>
      <c r="Y101" s="42"/>
      <c r="Z101" s="42"/>
      <c r="AA101" s="42"/>
      <c r="AB101" s="42"/>
      <c r="AC101" s="42"/>
    </row>
    <row r="102" spans="1:250" s="7" customFormat="1" ht="20.100000000000001" customHeight="1" x14ac:dyDescent="0.2">
      <c r="A102" s="112">
        <v>30144</v>
      </c>
      <c r="B102" s="15">
        <v>442</v>
      </c>
      <c r="C102" s="16">
        <v>0</v>
      </c>
      <c r="D102" s="16">
        <v>15.2</v>
      </c>
      <c r="E102" s="16">
        <v>0</v>
      </c>
      <c r="F102" s="16">
        <v>15.222</v>
      </c>
      <c r="G102" s="16">
        <f t="shared" si="11"/>
        <v>15.222</v>
      </c>
      <c r="H102" s="41" t="s">
        <v>441</v>
      </c>
      <c r="I102" s="40" t="s">
        <v>9</v>
      </c>
      <c r="J102" s="16">
        <v>6.3</v>
      </c>
      <c r="K102" s="88">
        <v>6.26</v>
      </c>
      <c r="L102" s="97" t="s">
        <v>325</v>
      </c>
      <c r="M102" s="14">
        <v>1</v>
      </c>
      <c r="N102" s="14">
        <v>2</v>
      </c>
      <c r="O102" s="14">
        <v>1</v>
      </c>
      <c r="P102" s="14">
        <v>5</v>
      </c>
      <c r="Q102" s="14">
        <v>1</v>
      </c>
      <c r="R102" s="14">
        <f t="shared" si="8"/>
        <v>160</v>
      </c>
      <c r="S102" s="14">
        <f t="shared" si="12"/>
        <v>8</v>
      </c>
      <c r="T102" s="14">
        <f t="shared" si="10"/>
        <v>168</v>
      </c>
      <c r="U102" s="125" t="s">
        <v>19</v>
      </c>
      <c r="V102" s="147">
        <v>4</v>
      </c>
      <c r="W102" s="42"/>
      <c r="X102" s="42"/>
      <c r="Y102" s="42"/>
      <c r="Z102" s="42"/>
      <c r="AA102" s="42"/>
      <c r="AB102" s="42"/>
      <c r="AC102" s="42"/>
    </row>
    <row r="103" spans="1:250" s="28" customFormat="1" ht="20.100000000000001" customHeight="1" x14ac:dyDescent="0.2">
      <c r="A103" s="112">
        <v>30145</v>
      </c>
      <c r="B103" s="15">
        <v>442</v>
      </c>
      <c r="C103" s="16">
        <v>15.2</v>
      </c>
      <c r="D103" s="16">
        <v>18.899999999999999</v>
      </c>
      <c r="E103" s="16">
        <v>15.222</v>
      </c>
      <c r="F103" s="16">
        <v>18.923999999999999</v>
      </c>
      <c r="G103" s="16">
        <f t="shared" si="11"/>
        <v>3.702</v>
      </c>
      <c r="H103" s="41" t="s">
        <v>442</v>
      </c>
      <c r="I103" s="40" t="s">
        <v>9</v>
      </c>
      <c r="J103" s="16">
        <v>18.399999999999999</v>
      </c>
      <c r="K103" s="88">
        <v>18.38</v>
      </c>
      <c r="L103" s="97" t="s">
        <v>326</v>
      </c>
      <c r="M103" s="14">
        <v>1</v>
      </c>
      <c r="N103" s="14">
        <v>2</v>
      </c>
      <c r="O103" s="14">
        <v>1</v>
      </c>
      <c r="P103" s="14">
        <v>5</v>
      </c>
      <c r="Q103" s="14">
        <v>1</v>
      </c>
      <c r="R103" s="14">
        <f t="shared" si="8"/>
        <v>160</v>
      </c>
      <c r="S103" s="14">
        <f t="shared" si="12"/>
        <v>8</v>
      </c>
      <c r="T103" s="14">
        <f t="shared" si="10"/>
        <v>168</v>
      </c>
      <c r="U103" s="125" t="s">
        <v>19</v>
      </c>
      <c r="V103" s="147">
        <v>4</v>
      </c>
      <c r="W103" s="42"/>
      <c r="X103" s="42"/>
      <c r="Y103" s="42"/>
      <c r="Z103" s="42"/>
      <c r="AA103" s="42"/>
      <c r="AB103" s="42"/>
      <c r="AC103" s="42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</row>
    <row r="104" spans="1:250" s="7" customFormat="1" ht="20.100000000000001" customHeight="1" x14ac:dyDescent="0.2">
      <c r="A104" s="112">
        <v>30146</v>
      </c>
      <c r="B104" s="15">
        <v>442</v>
      </c>
      <c r="C104" s="16">
        <v>18.899999999999999</v>
      </c>
      <c r="D104" s="16">
        <v>34.6</v>
      </c>
      <c r="E104" s="16">
        <v>18.923999999999999</v>
      </c>
      <c r="F104" s="16">
        <v>34.643000000000001</v>
      </c>
      <c r="G104" s="16">
        <f t="shared" si="11"/>
        <v>15.719000000000001</v>
      </c>
      <c r="H104" s="41" t="s">
        <v>443</v>
      </c>
      <c r="I104" s="40" t="s">
        <v>9</v>
      </c>
      <c r="J104" s="78">
        <v>26.6</v>
      </c>
      <c r="K104" s="78">
        <v>26.585000000000001</v>
      </c>
      <c r="L104" s="97" t="s">
        <v>327</v>
      </c>
      <c r="M104" s="14">
        <v>1</v>
      </c>
      <c r="N104" s="14">
        <v>1</v>
      </c>
      <c r="O104" s="14">
        <v>1</v>
      </c>
      <c r="P104" s="14">
        <v>5</v>
      </c>
      <c r="Q104" s="14">
        <v>1</v>
      </c>
      <c r="R104" s="14">
        <f t="shared" si="8"/>
        <v>80</v>
      </c>
      <c r="S104" s="14">
        <f t="shared" si="12"/>
        <v>8</v>
      </c>
      <c r="T104" s="14">
        <f t="shared" si="10"/>
        <v>88</v>
      </c>
      <c r="U104" s="125" t="s">
        <v>19</v>
      </c>
      <c r="V104" s="147">
        <v>4</v>
      </c>
      <c r="W104" s="42"/>
      <c r="X104" s="42"/>
      <c r="Y104" s="42"/>
      <c r="Z104" s="42"/>
      <c r="AA104" s="42"/>
      <c r="AB104" s="42"/>
      <c r="AC104" s="42"/>
    </row>
    <row r="105" spans="1:250" s="7" customFormat="1" ht="20.100000000000001" customHeight="1" x14ac:dyDescent="0.2">
      <c r="A105" s="112">
        <v>30147</v>
      </c>
      <c r="B105" s="15">
        <v>443</v>
      </c>
      <c r="C105" s="16">
        <v>19.712</v>
      </c>
      <c r="D105" s="16">
        <v>49.3</v>
      </c>
      <c r="E105" s="20">
        <v>19.712</v>
      </c>
      <c r="F105" s="20">
        <v>49.305999999999997</v>
      </c>
      <c r="G105" s="16">
        <f t="shared" si="11"/>
        <v>29.593999999999998</v>
      </c>
      <c r="H105" s="41" t="s">
        <v>444</v>
      </c>
      <c r="I105" s="40" t="s">
        <v>9</v>
      </c>
      <c r="J105" s="20">
        <v>39</v>
      </c>
      <c r="K105" s="78">
        <v>38.975000000000001</v>
      </c>
      <c r="L105" s="97" t="s">
        <v>328</v>
      </c>
      <c r="M105" s="14">
        <v>1</v>
      </c>
      <c r="N105" s="14">
        <v>1</v>
      </c>
      <c r="O105" s="14">
        <v>1</v>
      </c>
      <c r="P105" s="14">
        <v>5</v>
      </c>
      <c r="Q105" s="14">
        <v>1</v>
      </c>
      <c r="R105" s="14">
        <f t="shared" si="8"/>
        <v>80</v>
      </c>
      <c r="S105" s="14">
        <f t="shared" si="12"/>
        <v>8</v>
      </c>
      <c r="T105" s="14">
        <f t="shared" si="10"/>
        <v>88</v>
      </c>
      <c r="U105" s="125" t="s">
        <v>19</v>
      </c>
      <c r="V105" s="147">
        <v>4</v>
      </c>
      <c r="W105" s="42"/>
      <c r="X105" s="42"/>
      <c r="Y105" s="42"/>
      <c r="Z105" s="42"/>
      <c r="AA105" s="42"/>
      <c r="AB105" s="42"/>
      <c r="AC105" s="42"/>
    </row>
    <row r="106" spans="1:250" s="7" customFormat="1" ht="20.100000000000001" customHeight="1" x14ac:dyDescent="0.2">
      <c r="A106" s="112">
        <v>30148</v>
      </c>
      <c r="B106" s="15">
        <v>443</v>
      </c>
      <c r="C106" s="16">
        <v>49.3</v>
      </c>
      <c r="D106" s="16">
        <v>59.5</v>
      </c>
      <c r="E106" s="20">
        <v>49.305999999999997</v>
      </c>
      <c r="F106" s="20">
        <v>59.497</v>
      </c>
      <c r="G106" s="16">
        <f t="shared" si="11"/>
        <v>10.191000000000003</v>
      </c>
      <c r="H106" s="41" t="s">
        <v>445</v>
      </c>
      <c r="I106" s="40" t="s">
        <v>88</v>
      </c>
      <c r="J106" s="20">
        <v>55</v>
      </c>
      <c r="K106" s="78">
        <v>55.04</v>
      </c>
      <c r="L106" s="97" t="s">
        <v>329</v>
      </c>
      <c r="M106" s="14">
        <v>1</v>
      </c>
      <c r="N106" s="14">
        <v>1</v>
      </c>
      <c r="O106" s="14">
        <v>1</v>
      </c>
      <c r="P106" s="14">
        <v>2</v>
      </c>
      <c r="Q106" s="14">
        <v>1</v>
      </c>
      <c r="R106" s="14">
        <f t="shared" si="8"/>
        <v>32</v>
      </c>
      <c r="S106" s="14">
        <f t="shared" si="12"/>
        <v>8</v>
      </c>
      <c r="T106" s="14">
        <f t="shared" si="10"/>
        <v>40</v>
      </c>
      <c r="U106" s="125" t="s">
        <v>19</v>
      </c>
      <c r="V106" s="147">
        <v>4</v>
      </c>
      <c r="W106" s="42"/>
      <c r="X106" s="42"/>
      <c r="Y106" s="42"/>
      <c r="Z106" s="42"/>
      <c r="AA106" s="42"/>
      <c r="AB106" s="42"/>
      <c r="AC106" s="42"/>
    </row>
    <row r="107" spans="1:250" s="7" customFormat="1" ht="20.100000000000001" customHeight="1" x14ac:dyDescent="0.2">
      <c r="A107" s="112">
        <v>30149</v>
      </c>
      <c r="B107" s="15">
        <v>466</v>
      </c>
      <c r="C107" s="16">
        <v>0</v>
      </c>
      <c r="D107" s="20">
        <v>4.8</v>
      </c>
      <c r="E107" s="20">
        <v>0</v>
      </c>
      <c r="F107" s="20">
        <v>4.7889999999999997</v>
      </c>
      <c r="G107" s="16">
        <f t="shared" si="11"/>
        <v>4.7889999999999997</v>
      </c>
      <c r="H107" s="41" t="s">
        <v>446</v>
      </c>
      <c r="I107" s="40" t="s">
        <v>9</v>
      </c>
      <c r="J107" s="16">
        <v>0.2</v>
      </c>
      <c r="K107" s="88">
        <v>0.186</v>
      </c>
      <c r="L107" s="97" t="s">
        <v>330</v>
      </c>
      <c r="M107" s="14">
        <v>1</v>
      </c>
      <c r="N107" s="14">
        <v>2</v>
      </c>
      <c r="O107" s="14">
        <v>1</v>
      </c>
      <c r="P107" s="14">
        <v>5</v>
      </c>
      <c r="Q107" s="14">
        <v>1</v>
      </c>
      <c r="R107" s="14">
        <f t="shared" si="8"/>
        <v>160</v>
      </c>
      <c r="S107" s="14">
        <f t="shared" si="12"/>
        <v>8</v>
      </c>
      <c r="T107" s="14">
        <f t="shared" si="10"/>
        <v>168</v>
      </c>
      <c r="U107" s="125" t="s">
        <v>19</v>
      </c>
      <c r="V107" s="147">
        <v>4</v>
      </c>
      <c r="W107" s="42"/>
      <c r="X107" s="42"/>
      <c r="Y107" s="42"/>
      <c r="Z107" s="42"/>
      <c r="AA107" s="42"/>
      <c r="AB107" s="42"/>
      <c r="AC107" s="42"/>
    </row>
    <row r="108" spans="1:250" s="7" customFormat="1" ht="20.100000000000001" customHeight="1" x14ac:dyDescent="0.2">
      <c r="A108" s="112">
        <v>30150</v>
      </c>
      <c r="B108" s="15">
        <v>466</v>
      </c>
      <c r="C108" s="16">
        <v>9.8000000000000007</v>
      </c>
      <c r="D108" s="16">
        <v>20</v>
      </c>
      <c r="E108" s="20">
        <v>9.7579999999999991</v>
      </c>
      <c r="F108" s="20">
        <v>19.957000000000001</v>
      </c>
      <c r="G108" s="16">
        <f t="shared" si="11"/>
        <v>10.199000000000002</v>
      </c>
      <c r="H108" s="41" t="s">
        <v>447</v>
      </c>
      <c r="I108" s="40" t="s">
        <v>88</v>
      </c>
      <c r="J108" s="16">
        <v>14.2</v>
      </c>
      <c r="K108" s="88">
        <v>14.22</v>
      </c>
      <c r="L108" s="97" t="s">
        <v>331</v>
      </c>
      <c r="M108" s="14">
        <v>1</v>
      </c>
      <c r="N108" s="14">
        <v>1</v>
      </c>
      <c r="O108" s="14">
        <v>1</v>
      </c>
      <c r="P108" s="14">
        <v>2</v>
      </c>
      <c r="Q108" s="14">
        <v>1</v>
      </c>
      <c r="R108" s="14">
        <f t="shared" ref="R108:R132" si="13">N108*P108*16</f>
        <v>32</v>
      </c>
      <c r="S108" s="14">
        <f t="shared" si="12"/>
        <v>8</v>
      </c>
      <c r="T108" s="14">
        <f t="shared" si="10"/>
        <v>40</v>
      </c>
      <c r="U108" s="125" t="s">
        <v>19</v>
      </c>
      <c r="V108" s="147">
        <v>4</v>
      </c>
      <c r="W108" s="42"/>
      <c r="X108" s="42"/>
      <c r="Y108" s="42"/>
      <c r="Z108" s="42"/>
      <c r="AA108" s="42"/>
      <c r="AB108" s="42"/>
      <c r="AC108" s="42"/>
    </row>
    <row r="109" spans="1:250" s="7" customFormat="1" ht="20.100000000000001" customHeight="1" x14ac:dyDescent="0.2">
      <c r="A109" s="112">
        <v>30151</v>
      </c>
      <c r="B109" s="15">
        <v>467</v>
      </c>
      <c r="C109" s="16">
        <v>0</v>
      </c>
      <c r="D109" s="16">
        <v>14.2</v>
      </c>
      <c r="E109" s="20">
        <v>0</v>
      </c>
      <c r="F109" s="20">
        <v>14.263</v>
      </c>
      <c r="G109" s="16">
        <f t="shared" si="11"/>
        <v>14.263</v>
      </c>
      <c r="H109" s="41" t="s">
        <v>448</v>
      </c>
      <c r="I109" s="40" t="s">
        <v>88</v>
      </c>
      <c r="J109" s="20">
        <v>5.8</v>
      </c>
      <c r="K109" s="78">
        <v>5.8150000000000004</v>
      </c>
      <c r="L109" s="97" t="s">
        <v>332</v>
      </c>
      <c r="M109" s="14">
        <v>1</v>
      </c>
      <c r="N109" s="14">
        <v>1</v>
      </c>
      <c r="O109" s="14">
        <v>1</v>
      </c>
      <c r="P109" s="14">
        <v>2</v>
      </c>
      <c r="Q109" s="14">
        <v>1</v>
      </c>
      <c r="R109" s="14">
        <f t="shared" si="13"/>
        <v>32</v>
      </c>
      <c r="S109" s="14">
        <f t="shared" si="12"/>
        <v>8</v>
      </c>
      <c r="T109" s="14">
        <f t="shared" si="10"/>
        <v>40</v>
      </c>
      <c r="U109" s="125" t="s">
        <v>19</v>
      </c>
      <c r="V109" s="147">
        <v>4</v>
      </c>
      <c r="W109" s="42"/>
      <c r="X109" s="42"/>
      <c r="Y109" s="42"/>
      <c r="Z109" s="42"/>
      <c r="AA109" s="42"/>
      <c r="AB109" s="42"/>
      <c r="AC109" s="42"/>
    </row>
    <row r="110" spans="1:250" s="7" customFormat="1" ht="20.100000000000001" customHeight="1" x14ac:dyDescent="0.2">
      <c r="A110" s="112">
        <v>30153</v>
      </c>
      <c r="B110" s="15">
        <v>467</v>
      </c>
      <c r="C110" s="16">
        <v>14.2</v>
      </c>
      <c r="D110" s="16">
        <v>21.5</v>
      </c>
      <c r="E110" s="20">
        <v>14.263</v>
      </c>
      <c r="F110" s="20">
        <v>21.564</v>
      </c>
      <c r="G110" s="16">
        <f t="shared" si="11"/>
        <v>7.3010000000000002</v>
      </c>
      <c r="H110" s="41" t="s">
        <v>449</v>
      </c>
      <c r="I110" s="40" t="s">
        <v>88</v>
      </c>
      <c r="J110" s="20">
        <v>18.8</v>
      </c>
      <c r="K110" s="78">
        <v>18.78</v>
      </c>
      <c r="L110" s="97" t="s">
        <v>333</v>
      </c>
      <c r="M110" s="14">
        <v>1</v>
      </c>
      <c r="N110" s="14">
        <v>1</v>
      </c>
      <c r="O110" s="14">
        <v>1</v>
      </c>
      <c r="P110" s="14">
        <v>2</v>
      </c>
      <c r="Q110" s="14">
        <v>1</v>
      </c>
      <c r="R110" s="14">
        <f t="shared" si="13"/>
        <v>32</v>
      </c>
      <c r="S110" s="14">
        <f t="shared" si="12"/>
        <v>8</v>
      </c>
      <c r="T110" s="14">
        <f t="shared" si="10"/>
        <v>40</v>
      </c>
      <c r="U110" s="125" t="s">
        <v>19</v>
      </c>
      <c r="V110" s="147">
        <v>4</v>
      </c>
      <c r="W110" s="42"/>
      <c r="X110" s="42"/>
      <c r="Y110" s="42"/>
      <c r="Z110" s="42"/>
      <c r="AA110" s="42"/>
      <c r="AB110" s="42"/>
      <c r="AC110" s="42"/>
    </row>
    <row r="111" spans="1:250" ht="20.100000000000001" customHeight="1" x14ac:dyDescent="0.2">
      <c r="A111" s="32">
        <v>30242</v>
      </c>
      <c r="B111" s="29">
        <v>443</v>
      </c>
      <c r="C111" s="38">
        <v>19.7</v>
      </c>
      <c r="D111" s="38">
        <v>31.2</v>
      </c>
      <c r="E111" s="133">
        <v>19.712</v>
      </c>
      <c r="F111" s="133">
        <v>31.207000000000001</v>
      </c>
      <c r="G111" s="87">
        <f t="shared" ref="G111" si="14">SUM(F111-E111)</f>
        <v>11.495000000000001</v>
      </c>
      <c r="H111" s="41" t="s">
        <v>450</v>
      </c>
      <c r="I111" s="29" t="s">
        <v>9</v>
      </c>
      <c r="J111" s="33">
        <v>23.1</v>
      </c>
      <c r="K111" s="38">
        <v>23.145</v>
      </c>
      <c r="L111" s="100" t="s">
        <v>334</v>
      </c>
      <c r="M111" s="31">
        <v>1</v>
      </c>
      <c r="N111" s="31">
        <v>1</v>
      </c>
      <c r="O111" s="31">
        <v>1</v>
      </c>
      <c r="P111" s="31">
        <v>5</v>
      </c>
      <c r="Q111" s="31">
        <v>1</v>
      </c>
      <c r="R111" s="14">
        <f t="shared" si="13"/>
        <v>80</v>
      </c>
      <c r="S111" s="14">
        <f t="shared" si="12"/>
        <v>8</v>
      </c>
      <c r="T111" s="14">
        <f t="shared" si="10"/>
        <v>88</v>
      </c>
      <c r="U111" s="128" t="s">
        <v>19</v>
      </c>
      <c r="V111" s="159">
        <v>4</v>
      </c>
      <c r="W111" s="31"/>
      <c r="X111" s="31"/>
      <c r="Y111" s="31"/>
      <c r="Z111" s="31"/>
      <c r="AA111" s="31"/>
      <c r="AB111" s="31"/>
      <c r="AC111" s="31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</row>
    <row r="112" spans="1:250" ht="20.100000000000001" customHeight="1" x14ac:dyDescent="0.2">
      <c r="A112" s="140">
        <v>30294</v>
      </c>
      <c r="B112" s="15">
        <v>264</v>
      </c>
      <c r="C112" s="20">
        <v>0</v>
      </c>
      <c r="D112" s="20">
        <v>0.90500000000000003</v>
      </c>
      <c r="E112" s="86">
        <v>0</v>
      </c>
      <c r="F112" s="87">
        <v>0.90200000000000002</v>
      </c>
      <c r="G112" s="16">
        <f t="shared" si="11"/>
        <v>0.90200000000000002</v>
      </c>
      <c r="H112" s="22" t="s">
        <v>59</v>
      </c>
      <c r="I112" s="18" t="s">
        <v>9</v>
      </c>
      <c r="J112" s="16">
        <v>0.67100000000000004</v>
      </c>
      <c r="K112" s="16">
        <v>0.67100000000000004</v>
      </c>
      <c r="L112" s="96" t="s">
        <v>335</v>
      </c>
      <c r="M112" s="14">
        <v>1</v>
      </c>
      <c r="N112" s="14">
        <v>1</v>
      </c>
      <c r="O112" s="14">
        <v>1</v>
      </c>
      <c r="P112" s="14">
        <v>5</v>
      </c>
      <c r="Q112" s="14">
        <v>1</v>
      </c>
      <c r="R112" s="14">
        <f t="shared" si="13"/>
        <v>80</v>
      </c>
      <c r="S112" s="14">
        <f t="shared" si="12"/>
        <v>8</v>
      </c>
      <c r="T112" s="14">
        <f t="shared" si="10"/>
        <v>88</v>
      </c>
      <c r="U112" s="125" t="s">
        <v>19</v>
      </c>
      <c r="V112" s="147">
        <v>4</v>
      </c>
      <c r="W112" s="42"/>
      <c r="X112" s="42"/>
      <c r="Y112" s="42"/>
      <c r="Z112" s="42"/>
      <c r="AA112" s="42"/>
      <c r="AB112" s="42"/>
      <c r="AC112" s="42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</row>
    <row r="113" spans="1:250" ht="20.100000000000001" customHeight="1" x14ac:dyDescent="0.2">
      <c r="A113" s="139">
        <v>30317</v>
      </c>
      <c r="B113" s="15">
        <v>466</v>
      </c>
      <c r="C113" s="16">
        <v>4.8</v>
      </c>
      <c r="D113" s="16">
        <v>9.8000000000000007</v>
      </c>
      <c r="E113" s="86">
        <v>4.7889999999999997</v>
      </c>
      <c r="F113" s="86">
        <v>9.7579999999999991</v>
      </c>
      <c r="G113" s="16">
        <f t="shared" si="11"/>
        <v>4.9689999999999994</v>
      </c>
      <c r="H113" s="41" t="s">
        <v>451</v>
      </c>
      <c r="I113" s="18" t="s">
        <v>9</v>
      </c>
      <c r="J113" s="16">
        <v>7.7</v>
      </c>
      <c r="K113" s="16">
        <v>7.7</v>
      </c>
      <c r="L113" s="97" t="s">
        <v>336</v>
      </c>
      <c r="M113" s="14">
        <v>1</v>
      </c>
      <c r="N113" s="14">
        <v>1</v>
      </c>
      <c r="O113" s="14">
        <v>1</v>
      </c>
      <c r="P113" s="14">
        <v>5</v>
      </c>
      <c r="Q113" s="14">
        <v>1</v>
      </c>
      <c r="R113" s="14">
        <f t="shared" si="13"/>
        <v>80</v>
      </c>
      <c r="S113" s="14">
        <f t="shared" si="12"/>
        <v>8</v>
      </c>
      <c r="T113" s="14">
        <f t="shared" si="10"/>
        <v>88</v>
      </c>
      <c r="U113" s="125" t="s">
        <v>19</v>
      </c>
      <c r="V113" s="153">
        <v>4</v>
      </c>
      <c r="W113" s="42"/>
      <c r="X113" s="42"/>
      <c r="Y113" s="42"/>
      <c r="Z113" s="42"/>
      <c r="AA113" s="42"/>
      <c r="AB113" s="42"/>
      <c r="AC113" s="42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</row>
    <row r="114" spans="1:250" ht="20.100000000000001" customHeight="1" x14ac:dyDescent="0.2">
      <c r="A114" s="140">
        <v>30155</v>
      </c>
      <c r="B114" s="140">
        <v>306</v>
      </c>
      <c r="C114" s="16">
        <v>45.9</v>
      </c>
      <c r="D114" s="16">
        <v>53.6</v>
      </c>
      <c r="E114" s="87">
        <v>45.933999999999997</v>
      </c>
      <c r="F114" s="87">
        <v>53.567999999999998</v>
      </c>
      <c r="G114" s="16">
        <f t="shared" si="11"/>
        <v>7.6340000000000003</v>
      </c>
      <c r="H114" s="34" t="s">
        <v>452</v>
      </c>
      <c r="I114" s="18" t="s">
        <v>9</v>
      </c>
      <c r="J114" s="16">
        <v>46.655000000000001</v>
      </c>
      <c r="K114" s="16">
        <v>46.7</v>
      </c>
      <c r="L114" s="95" t="s">
        <v>186</v>
      </c>
      <c r="M114" s="14">
        <v>1</v>
      </c>
      <c r="N114" s="14">
        <v>1</v>
      </c>
      <c r="O114" s="14">
        <v>1</v>
      </c>
      <c r="P114" s="14">
        <v>5</v>
      </c>
      <c r="Q114" s="14">
        <v>1</v>
      </c>
      <c r="R114" s="14">
        <f t="shared" si="13"/>
        <v>80</v>
      </c>
      <c r="S114" s="14">
        <f t="shared" ref="S114:S132" si="15">O114*Q114*8</f>
        <v>8</v>
      </c>
      <c r="T114" s="14">
        <f t="shared" si="10"/>
        <v>88</v>
      </c>
      <c r="U114" s="125" t="s">
        <v>20</v>
      </c>
      <c r="V114" s="147">
        <v>5</v>
      </c>
      <c r="W114" s="14"/>
      <c r="X114" s="14"/>
      <c r="Y114" s="14"/>
      <c r="Z114" s="14"/>
      <c r="AA114" s="14"/>
      <c r="AB114" s="14"/>
      <c r="AC114" s="14"/>
    </row>
    <row r="115" spans="1:250" ht="20.100000000000001" customHeight="1" x14ac:dyDescent="0.2">
      <c r="A115" s="112">
        <v>30157</v>
      </c>
      <c r="B115" s="112">
        <v>308</v>
      </c>
      <c r="C115" s="16">
        <v>46.5</v>
      </c>
      <c r="D115" s="16">
        <v>49.2</v>
      </c>
      <c r="E115" s="87">
        <v>46.588000000000001</v>
      </c>
      <c r="F115" s="87">
        <v>49.277000000000001</v>
      </c>
      <c r="G115" s="16">
        <f t="shared" si="11"/>
        <v>2.6890000000000001</v>
      </c>
      <c r="H115" s="34" t="s">
        <v>50</v>
      </c>
      <c r="I115" s="18" t="s">
        <v>10</v>
      </c>
      <c r="J115" s="16">
        <v>47.4</v>
      </c>
      <c r="K115" s="16">
        <v>47.5</v>
      </c>
      <c r="L115" s="95" t="s">
        <v>187</v>
      </c>
      <c r="M115" s="14">
        <v>1</v>
      </c>
      <c r="N115" s="14">
        <v>4</v>
      </c>
      <c r="O115" s="14">
        <v>2</v>
      </c>
      <c r="P115" s="14">
        <v>5</v>
      </c>
      <c r="Q115" s="14">
        <v>1</v>
      </c>
      <c r="R115" s="14">
        <f t="shared" si="13"/>
        <v>320</v>
      </c>
      <c r="S115" s="14">
        <f t="shared" si="15"/>
        <v>16</v>
      </c>
      <c r="T115" s="14">
        <f t="shared" si="10"/>
        <v>336</v>
      </c>
      <c r="U115" s="125" t="s">
        <v>20</v>
      </c>
      <c r="V115" s="147">
        <v>5</v>
      </c>
      <c r="W115" s="14"/>
      <c r="X115" s="14"/>
      <c r="Y115" s="14"/>
      <c r="Z115" s="14"/>
      <c r="AA115" s="14"/>
      <c r="AB115" s="14"/>
      <c r="AC115" s="14"/>
    </row>
    <row r="116" spans="1:250" ht="20.100000000000001" customHeight="1" x14ac:dyDescent="0.2">
      <c r="A116" s="112">
        <v>30159</v>
      </c>
      <c r="B116" s="112">
        <v>308</v>
      </c>
      <c r="C116" s="16">
        <v>49.2</v>
      </c>
      <c r="D116" s="16">
        <v>65</v>
      </c>
      <c r="E116" s="87">
        <v>49.277000000000001</v>
      </c>
      <c r="F116" s="87">
        <v>65.058000000000007</v>
      </c>
      <c r="G116" s="16">
        <f t="shared" si="11"/>
        <v>15.781000000000006</v>
      </c>
      <c r="H116" s="34" t="s">
        <v>453</v>
      </c>
      <c r="I116" s="18" t="s">
        <v>9</v>
      </c>
      <c r="J116" s="16">
        <v>64.733999999999995</v>
      </c>
      <c r="K116" s="16">
        <v>64.83</v>
      </c>
      <c r="L116" s="95" t="s">
        <v>188</v>
      </c>
      <c r="M116" s="14">
        <v>1</v>
      </c>
      <c r="N116" s="14">
        <v>1</v>
      </c>
      <c r="O116" s="14">
        <v>1</v>
      </c>
      <c r="P116" s="14">
        <v>5</v>
      </c>
      <c r="Q116" s="14">
        <v>1</v>
      </c>
      <c r="R116" s="14">
        <f t="shared" si="13"/>
        <v>80</v>
      </c>
      <c r="S116" s="14">
        <f t="shared" si="15"/>
        <v>8</v>
      </c>
      <c r="T116" s="14">
        <f t="shared" si="10"/>
        <v>88</v>
      </c>
      <c r="U116" s="125" t="s">
        <v>20</v>
      </c>
      <c r="V116" s="147">
        <v>5</v>
      </c>
      <c r="W116" s="14"/>
      <c r="X116" s="14"/>
      <c r="Y116" s="14"/>
      <c r="Z116" s="14"/>
      <c r="AA116" s="14"/>
      <c r="AB116" s="14"/>
      <c r="AC116" s="14"/>
    </row>
    <row r="117" spans="1:250" ht="20.100000000000001" customHeight="1" x14ac:dyDescent="0.2">
      <c r="A117" s="112">
        <v>30161</v>
      </c>
      <c r="B117" s="112">
        <v>308</v>
      </c>
      <c r="C117" s="16">
        <v>65</v>
      </c>
      <c r="D117" s="16">
        <v>79.2</v>
      </c>
      <c r="E117" s="87">
        <v>65.058000000000007</v>
      </c>
      <c r="F117" s="87">
        <v>79.278000000000006</v>
      </c>
      <c r="G117" s="16">
        <f t="shared" si="11"/>
        <v>14.219999999999999</v>
      </c>
      <c r="H117" s="34" t="s">
        <v>454</v>
      </c>
      <c r="I117" s="18" t="s">
        <v>9</v>
      </c>
      <c r="J117" s="16">
        <v>73.073999999999998</v>
      </c>
      <c r="K117" s="16">
        <v>73.099999999999994</v>
      </c>
      <c r="L117" s="95" t="s">
        <v>189</v>
      </c>
      <c r="M117" s="14">
        <v>1</v>
      </c>
      <c r="N117" s="14">
        <v>1</v>
      </c>
      <c r="O117" s="14">
        <v>1</v>
      </c>
      <c r="P117" s="14">
        <v>5</v>
      </c>
      <c r="Q117" s="14">
        <v>1</v>
      </c>
      <c r="R117" s="14">
        <f t="shared" si="13"/>
        <v>80</v>
      </c>
      <c r="S117" s="14">
        <f t="shared" si="15"/>
        <v>8</v>
      </c>
      <c r="T117" s="14">
        <f t="shared" si="10"/>
        <v>88</v>
      </c>
      <c r="U117" s="125" t="s">
        <v>20</v>
      </c>
      <c r="V117" s="147">
        <v>5</v>
      </c>
      <c r="W117" s="14"/>
      <c r="X117" s="14"/>
      <c r="Y117" s="14"/>
      <c r="Z117" s="14"/>
      <c r="AA117" s="14"/>
      <c r="AB117" s="14"/>
      <c r="AC117" s="14"/>
    </row>
    <row r="118" spans="1:250" ht="20.100000000000001" customHeight="1" x14ac:dyDescent="0.2">
      <c r="A118" s="112">
        <v>30162</v>
      </c>
      <c r="B118" s="112">
        <v>310</v>
      </c>
      <c r="C118" s="16">
        <v>0</v>
      </c>
      <c r="D118" s="16">
        <v>4.5</v>
      </c>
      <c r="E118" s="87">
        <v>0</v>
      </c>
      <c r="F118" s="87">
        <v>4.4980000000000002</v>
      </c>
      <c r="G118" s="16">
        <f t="shared" si="11"/>
        <v>4.4980000000000002</v>
      </c>
      <c r="H118" s="34" t="s">
        <v>455</v>
      </c>
      <c r="I118" s="18" t="s">
        <v>88</v>
      </c>
      <c r="J118" s="16">
        <v>4.4000000000000004</v>
      </c>
      <c r="K118" s="88">
        <v>4.4000000000000004</v>
      </c>
      <c r="L118" s="95" t="s">
        <v>339</v>
      </c>
      <c r="M118" s="14">
        <v>1</v>
      </c>
      <c r="N118" s="14">
        <v>1</v>
      </c>
      <c r="O118" s="14">
        <v>1</v>
      </c>
      <c r="P118" s="14">
        <v>2</v>
      </c>
      <c r="Q118" s="14">
        <v>1</v>
      </c>
      <c r="R118" s="14">
        <f t="shared" si="13"/>
        <v>32</v>
      </c>
      <c r="S118" s="14">
        <f t="shared" si="15"/>
        <v>8</v>
      </c>
      <c r="T118" s="14">
        <f t="shared" si="10"/>
        <v>40</v>
      </c>
      <c r="U118" s="125" t="s">
        <v>20</v>
      </c>
      <c r="V118" s="147">
        <v>5</v>
      </c>
      <c r="W118" s="14"/>
      <c r="X118" s="14"/>
      <c r="Y118" s="14"/>
      <c r="Z118" s="14"/>
      <c r="AA118" s="14"/>
      <c r="AB118" s="14"/>
      <c r="AC118" s="14"/>
    </row>
    <row r="119" spans="1:250" ht="20.100000000000001" customHeight="1" x14ac:dyDescent="0.2">
      <c r="A119" s="112">
        <v>30163</v>
      </c>
      <c r="B119" s="112">
        <v>310</v>
      </c>
      <c r="C119" s="16">
        <v>6.1</v>
      </c>
      <c r="D119" s="16">
        <v>15</v>
      </c>
      <c r="E119" s="87">
        <v>6.2640000000000002</v>
      </c>
      <c r="F119" s="87">
        <v>14.973000000000001</v>
      </c>
      <c r="G119" s="16">
        <f t="shared" si="11"/>
        <v>8.7089999999999996</v>
      </c>
      <c r="H119" s="34" t="s">
        <v>36</v>
      </c>
      <c r="I119" s="18" t="s">
        <v>88</v>
      </c>
      <c r="J119" s="16">
        <v>12.172000000000001</v>
      </c>
      <c r="K119" s="16">
        <v>12.2</v>
      </c>
      <c r="L119" s="95" t="s">
        <v>197</v>
      </c>
      <c r="M119" s="14">
        <v>1</v>
      </c>
      <c r="N119" s="14">
        <v>1</v>
      </c>
      <c r="O119" s="14">
        <v>1</v>
      </c>
      <c r="P119" s="14">
        <v>2</v>
      </c>
      <c r="Q119" s="14">
        <v>1</v>
      </c>
      <c r="R119" s="14">
        <f t="shared" si="13"/>
        <v>32</v>
      </c>
      <c r="S119" s="14">
        <f t="shared" si="15"/>
        <v>8</v>
      </c>
      <c r="T119" s="14">
        <f t="shared" si="10"/>
        <v>40</v>
      </c>
      <c r="U119" s="125" t="s">
        <v>20</v>
      </c>
      <c r="V119" s="147">
        <v>5</v>
      </c>
      <c r="W119" s="14"/>
      <c r="X119" s="14"/>
      <c r="Y119" s="14"/>
      <c r="Z119" s="14"/>
      <c r="AA119" s="14"/>
      <c r="AB119" s="14"/>
      <c r="AC119" s="14"/>
    </row>
    <row r="120" spans="1:250" ht="20.100000000000001" customHeight="1" x14ac:dyDescent="0.2">
      <c r="A120" s="112">
        <v>30164</v>
      </c>
      <c r="B120" s="112">
        <v>310</v>
      </c>
      <c r="C120" s="16">
        <v>15</v>
      </c>
      <c r="D120" s="16">
        <v>23.2</v>
      </c>
      <c r="E120" s="87">
        <v>14.973000000000001</v>
      </c>
      <c r="F120" s="87">
        <v>23.26</v>
      </c>
      <c r="G120" s="16">
        <f t="shared" si="11"/>
        <v>8.2870000000000008</v>
      </c>
      <c r="H120" s="34" t="s">
        <v>37</v>
      </c>
      <c r="I120" s="18" t="s">
        <v>9</v>
      </c>
      <c r="J120" s="16">
        <v>20.25</v>
      </c>
      <c r="K120" s="16">
        <v>20.25</v>
      </c>
      <c r="L120" s="95" t="s">
        <v>198</v>
      </c>
      <c r="M120" s="14">
        <v>1</v>
      </c>
      <c r="N120" s="14">
        <v>2</v>
      </c>
      <c r="O120" s="14">
        <v>2</v>
      </c>
      <c r="P120" s="14">
        <v>5</v>
      </c>
      <c r="Q120" s="14">
        <v>1</v>
      </c>
      <c r="R120" s="14">
        <f t="shared" si="13"/>
        <v>160</v>
      </c>
      <c r="S120" s="14">
        <f t="shared" si="15"/>
        <v>16</v>
      </c>
      <c r="T120" s="14">
        <f t="shared" si="10"/>
        <v>176</v>
      </c>
      <c r="U120" s="125" t="s">
        <v>20</v>
      </c>
      <c r="V120" s="147">
        <v>5</v>
      </c>
      <c r="W120" s="14"/>
      <c r="X120" s="14"/>
      <c r="Y120" s="14"/>
      <c r="Z120" s="14"/>
      <c r="AA120" s="14"/>
      <c r="AB120" s="14"/>
      <c r="AC120" s="14"/>
    </row>
    <row r="121" spans="1:250" ht="20.100000000000001" customHeight="1" x14ac:dyDescent="0.2">
      <c r="A121" s="112">
        <v>30165</v>
      </c>
      <c r="B121" s="112">
        <v>311</v>
      </c>
      <c r="C121" s="16">
        <v>0</v>
      </c>
      <c r="D121" s="16">
        <v>5.6</v>
      </c>
      <c r="E121" s="87">
        <v>0</v>
      </c>
      <c r="F121" s="87">
        <v>5.61</v>
      </c>
      <c r="G121" s="16">
        <f t="shared" si="11"/>
        <v>5.61</v>
      </c>
      <c r="H121" s="34" t="s">
        <v>456</v>
      </c>
      <c r="I121" s="18" t="s">
        <v>9</v>
      </c>
      <c r="J121" s="16">
        <v>1.8</v>
      </c>
      <c r="K121" s="16">
        <v>1.82</v>
      </c>
      <c r="L121" s="95" t="s">
        <v>341</v>
      </c>
      <c r="M121" s="14">
        <v>1</v>
      </c>
      <c r="N121" s="14">
        <v>1</v>
      </c>
      <c r="O121" s="14">
        <v>1</v>
      </c>
      <c r="P121" s="14">
        <v>5</v>
      </c>
      <c r="Q121" s="14">
        <v>1</v>
      </c>
      <c r="R121" s="14">
        <f t="shared" si="13"/>
        <v>80</v>
      </c>
      <c r="S121" s="14">
        <f t="shared" si="15"/>
        <v>8</v>
      </c>
      <c r="T121" s="14">
        <f t="shared" si="10"/>
        <v>88</v>
      </c>
      <c r="U121" s="125" t="s">
        <v>20</v>
      </c>
      <c r="V121" s="147">
        <v>5</v>
      </c>
      <c r="W121" s="14"/>
      <c r="X121" s="14"/>
      <c r="Y121" s="14"/>
      <c r="Z121" s="14"/>
      <c r="AA121" s="14"/>
      <c r="AB121" s="14"/>
      <c r="AC121" s="14"/>
    </row>
    <row r="122" spans="1:250" ht="20.100000000000001" customHeight="1" x14ac:dyDescent="0.2">
      <c r="A122" s="112">
        <v>30166</v>
      </c>
      <c r="B122" s="112">
        <v>323</v>
      </c>
      <c r="C122" s="16">
        <v>3.6</v>
      </c>
      <c r="D122" s="16">
        <v>8.1999999999999993</v>
      </c>
      <c r="E122" s="87">
        <v>3.6</v>
      </c>
      <c r="F122" s="87">
        <v>8.234</v>
      </c>
      <c r="G122" s="16">
        <f t="shared" si="11"/>
        <v>4.6340000000000003</v>
      </c>
      <c r="H122" s="34" t="s">
        <v>49</v>
      </c>
      <c r="I122" s="18" t="s">
        <v>9</v>
      </c>
      <c r="J122" s="16">
        <v>6.3</v>
      </c>
      <c r="K122" s="16">
        <v>6.3</v>
      </c>
      <c r="L122" s="95" t="s">
        <v>200</v>
      </c>
      <c r="M122" s="14">
        <v>1</v>
      </c>
      <c r="N122" s="14">
        <v>1</v>
      </c>
      <c r="O122" s="14">
        <v>1</v>
      </c>
      <c r="P122" s="14">
        <v>5</v>
      </c>
      <c r="Q122" s="14">
        <v>1</v>
      </c>
      <c r="R122" s="14">
        <f t="shared" si="13"/>
        <v>80</v>
      </c>
      <c r="S122" s="14">
        <f t="shared" si="15"/>
        <v>8</v>
      </c>
      <c r="T122" s="14">
        <f t="shared" si="10"/>
        <v>88</v>
      </c>
      <c r="U122" s="125" t="s">
        <v>20</v>
      </c>
      <c r="V122" s="147">
        <v>5</v>
      </c>
      <c r="W122" s="14"/>
      <c r="X122" s="14"/>
      <c r="Y122" s="14"/>
      <c r="Z122" s="14"/>
      <c r="AA122" s="14"/>
      <c r="AB122" s="14"/>
      <c r="AC122" s="14"/>
    </row>
    <row r="123" spans="1:250" ht="20.100000000000001" customHeight="1" x14ac:dyDescent="0.2">
      <c r="A123" s="112">
        <v>30167</v>
      </c>
      <c r="B123" s="112">
        <v>430</v>
      </c>
      <c r="C123" s="16">
        <v>4.0999999999999996</v>
      </c>
      <c r="D123" s="16">
        <v>8.1999999999999993</v>
      </c>
      <c r="E123" s="87">
        <v>4.0999999999999996</v>
      </c>
      <c r="F123" s="87">
        <v>8.1880000000000006</v>
      </c>
      <c r="G123" s="16">
        <f t="shared" si="11"/>
        <v>4.088000000000001</v>
      </c>
      <c r="H123" s="34" t="s">
        <v>201</v>
      </c>
      <c r="I123" s="18" t="s">
        <v>10</v>
      </c>
      <c r="J123" s="16">
        <v>4.5119999999999996</v>
      </c>
      <c r="K123" s="16">
        <v>4.55</v>
      </c>
      <c r="L123" s="95" t="s">
        <v>202</v>
      </c>
      <c r="M123" s="14">
        <v>1</v>
      </c>
      <c r="N123" s="14">
        <v>4</v>
      </c>
      <c r="O123" s="14">
        <v>2</v>
      </c>
      <c r="P123" s="14">
        <v>5</v>
      </c>
      <c r="Q123" s="14">
        <v>1</v>
      </c>
      <c r="R123" s="14">
        <f t="shared" si="13"/>
        <v>320</v>
      </c>
      <c r="S123" s="14">
        <f t="shared" si="15"/>
        <v>16</v>
      </c>
      <c r="T123" s="14">
        <f t="shared" si="10"/>
        <v>336</v>
      </c>
      <c r="U123" s="125" t="s">
        <v>20</v>
      </c>
      <c r="V123" s="147">
        <v>5</v>
      </c>
      <c r="W123" s="14"/>
      <c r="X123" s="14"/>
      <c r="Y123" s="14"/>
      <c r="Z123" s="14"/>
      <c r="AA123" s="14"/>
      <c r="AB123" s="14"/>
      <c r="AC123" s="14"/>
    </row>
    <row r="124" spans="1:250" ht="20.100000000000001" customHeight="1" x14ac:dyDescent="0.2">
      <c r="A124" s="112">
        <v>30168</v>
      </c>
      <c r="B124" s="112">
        <v>430</v>
      </c>
      <c r="C124" s="16">
        <v>8.1999999999999993</v>
      </c>
      <c r="D124" s="16">
        <v>16.100000000000001</v>
      </c>
      <c r="E124" s="87">
        <v>8.1880000000000006</v>
      </c>
      <c r="F124" s="87">
        <v>16.109000000000002</v>
      </c>
      <c r="G124" s="16">
        <f t="shared" si="11"/>
        <v>7.9210000000000012</v>
      </c>
      <c r="H124" s="34" t="s">
        <v>457</v>
      </c>
      <c r="I124" s="18" t="s">
        <v>9</v>
      </c>
      <c r="J124" s="16">
        <v>9.1780000000000008</v>
      </c>
      <c r="K124" s="16">
        <v>9.15</v>
      </c>
      <c r="L124" s="95" t="s">
        <v>203</v>
      </c>
      <c r="M124" s="14">
        <v>1</v>
      </c>
      <c r="N124" s="14">
        <v>4</v>
      </c>
      <c r="O124" s="14">
        <v>2</v>
      </c>
      <c r="P124" s="14">
        <v>5</v>
      </c>
      <c r="Q124" s="14">
        <v>1</v>
      </c>
      <c r="R124" s="14">
        <f t="shared" si="13"/>
        <v>320</v>
      </c>
      <c r="S124" s="14">
        <f t="shared" si="15"/>
        <v>16</v>
      </c>
      <c r="T124" s="14">
        <f t="shared" si="10"/>
        <v>336</v>
      </c>
      <c r="U124" s="125" t="s">
        <v>20</v>
      </c>
      <c r="V124" s="147">
        <v>5</v>
      </c>
      <c r="W124" s="14"/>
      <c r="X124" s="14"/>
      <c r="Y124" s="14"/>
      <c r="Z124" s="14"/>
      <c r="AA124" s="14"/>
      <c r="AB124" s="14"/>
      <c r="AC124" s="14"/>
    </row>
    <row r="125" spans="1:250" ht="20.100000000000001" customHeight="1" x14ac:dyDescent="0.2">
      <c r="A125" s="112">
        <v>30169</v>
      </c>
      <c r="B125" s="112">
        <v>431</v>
      </c>
      <c r="C125" s="16">
        <v>0</v>
      </c>
      <c r="D125" s="16">
        <v>8.1</v>
      </c>
      <c r="E125" s="87">
        <v>0</v>
      </c>
      <c r="F125" s="87">
        <v>8.1310000000000002</v>
      </c>
      <c r="G125" s="16">
        <f t="shared" si="11"/>
        <v>8.1310000000000002</v>
      </c>
      <c r="H125" s="34" t="s">
        <v>458</v>
      </c>
      <c r="I125" s="18" t="s">
        <v>88</v>
      </c>
      <c r="J125" s="16">
        <v>5.71</v>
      </c>
      <c r="K125" s="16">
        <v>5.7</v>
      </c>
      <c r="L125" s="95" t="s">
        <v>204</v>
      </c>
      <c r="M125" s="14">
        <v>1</v>
      </c>
      <c r="N125" s="14">
        <v>1</v>
      </c>
      <c r="O125" s="14">
        <v>1</v>
      </c>
      <c r="P125" s="14">
        <v>2</v>
      </c>
      <c r="Q125" s="14">
        <v>1</v>
      </c>
      <c r="R125" s="14">
        <f t="shared" si="13"/>
        <v>32</v>
      </c>
      <c r="S125" s="14">
        <f t="shared" si="15"/>
        <v>8</v>
      </c>
      <c r="T125" s="14">
        <f t="shared" si="10"/>
        <v>40</v>
      </c>
      <c r="U125" s="125" t="s">
        <v>20</v>
      </c>
      <c r="V125" s="147">
        <v>5</v>
      </c>
      <c r="W125" s="14"/>
      <c r="X125" s="14"/>
      <c r="Y125" s="14"/>
      <c r="Z125" s="14"/>
      <c r="AA125" s="14"/>
      <c r="AB125" s="14"/>
      <c r="AC125" s="14"/>
    </row>
    <row r="126" spans="1:250" ht="20.100000000000001" customHeight="1" x14ac:dyDescent="0.2">
      <c r="A126" s="112">
        <v>30170</v>
      </c>
      <c r="B126" s="112">
        <v>431</v>
      </c>
      <c r="C126" s="16">
        <v>8.1</v>
      </c>
      <c r="D126" s="16">
        <v>13</v>
      </c>
      <c r="E126" s="87">
        <v>8.1310000000000002</v>
      </c>
      <c r="F126" s="87">
        <v>13.037000000000001</v>
      </c>
      <c r="G126" s="16">
        <f t="shared" si="11"/>
        <v>4.9060000000000006</v>
      </c>
      <c r="H126" s="34" t="s">
        <v>459</v>
      </c>
      <c r="I126" s="18" t="s">
        <v>9</v>
      </c>
      <c r="J126" s="16">
        <v>10.377000000000001</v>
      </c>
      <c r="K126" s="16">
        <v>10.4</v>
      </c>
      <c r="L126" s="95" t="s">
        <v>205</v>
      </c>
      <c r="M126" s="14">
        <v>1</v>
      </c>
      <c r="N126" s="14">
        <v>1</v>
      </c>
      <c r="O126" s="14">
        <v>1</v>
      </c>
      <c r="P126" s="14">
        <v>5</v>
      </c>
      <c r="Q126" s="14">
        <v>1</v>
      </c>
      <c r="R126" s="14">
        <f t="shared" si="13"/>
        <v>80</v>
      </c>
      <c r="S126" s="14">
        <f t="shared" si="15"/>
        <v>8</v>
      </c>
      <c r="T126" s="14">
        <f t="shared" si="10"/>
        <v>88</v>
      </c>
      <c r="U126" s="125" t="s">
        <v>20</v>
      </c>
      <c r="V126" s="147">
        <v>5</v>
      </c>
      <c r="W126" s="14"/>
      <c r="X126" s="14"/>
      <c r="Y126" s="14"/>
      <c r="Z126" s="14"/>
      <c r="AA126" s="14"/>
      <c r="AB126" s="14"/>
      <c r="AC126" s="14"/>
    </row>
    <row r="127" spans="1:250" ht="20.100000000000001" customHeight="1" x14ac:dyDescent="0.2">
      <c r="A127" s="112">
        <v>30171</v>
      </c>
      <c r="B127" s="112">
        <v>431</v>
      </c>
      <c r="C127" s="16">
        <v>13</v>
      </c>
      <c r="D127" s="16">
        <v>18.8</v>
      </c>
      <c r="E127" s="87">
        <v>13.037000000000001</v>
      </c>
      <c r="F127" s="87">
        <v>17.803000000000001</v>
      </c>
      <c r="G127" s="16">
        <f t="shared" si="11"/>
        <v>4.766</v>
      </c>
      <c r="H127" s="34" t="s">
        <v>478</v>
      </c>
      <c r="I127" s="18" t="s">
        <v>9</v>
      </c>
      <c r="J127" s="16">
        <v>16.899999999999999</v>
      </c>
      <c r="K127" s="16">
        <v>16.899999999999999</v>
      </c>
      <c r="L127" s="95" t="s">
        <v>206</v>
      </c>
      <c r="M127" s="14">
        <v>1</v>
      </c>
      <c r="N127" s="14">
        <v>1</v>
      </c>
      <c r="O127" s="14">
        <v>1</v>
      </c>
      <c r="P127" s="14">
        <v>5</v>
      </c>
      <c r="Q127" s="14">
        <v>1</v>
      </c>
      <c r="R127" s="14">
        <f t="shared" si="13"/>
        <v>80</v>
      </c>
      <c r="S127" s="14">
        <f t="shared" si="15"/>
        <v>8</v>
      </c>
      <c r="T127" s="14">
        <f t="shared" si="10"/>
        <v>88</v>
      </c>
      <c r="U127" s="125" t="s">
        <v>20</v>
      </c>
      <c r="V127" s="147">
        <v>5</v>
      </c>
      <c r="W127" s="14"/>
      <c r="X127" s="14"/>
      <c r="Y127" s="14"/>
      <c r="Z127" s="14"/>
      <c r="AA127" s="14"/>
      <c r="AB127" s="14"/>
      <c r="AC127" s="14"/>
    </row>
    <row r="128" spans="1:250" ht="20.100000000000001" customHeight="1" x14ac:dyDescent="0.2">
      <c r="A128" s="112">
        <v>30172</v>
      </c>
      <c r="B128" s="112">
        <v>431</v>
      </c>
      <c r="C128" s="16">
        <v>18.8</v>
      </c>
      <c r="D128" s="16">
        <v>21.4</v>
      </c>
      <c r="E128" s="87">
        <v>17.803000000000001</v>
      </c>
      <c r="F128" s="87">
        <v>21.347999999999999</v>
      </c>
      <c r="G128" s="16">
        <f t="shared" si="11"/>
        <v>3.5449999999999982</v>
      </c>
      <c r="H128" s="34" t="s">
        <v>45</v>
      </c>
      <c r="I128" s="18" t="s">
        <v>10</v>
      </c>
      <c r="J128" s="16">
        <v>20.2</v>
      </c>
      <c r="K128" s="16">
        <v>20.149999999999999</v>
      </c>
      <c r="L128" s="95" t="s">
        <v>207</v>
      </c>
      <c r="M128" s="14">
        <v>1</v>
      </c>
      <c r="N128" s="14">
        <v>4</v>
      </c>
      <c r="O128" s="14">
        <v>2</v>
      </c>
      <c r="P128" s="14">
        <v>5</v>
      </c>
      <c r="Q128" s="14">
        <v>1</v>
      </c>
      <c r="R128" s="14">
        <f t="shared" si="13"/>
        <v>320</v>
      </c>
      <c r="S128" s="14">
        <f t="shared" si="15"/>
        <v>16</v>
      </c>
      <c r="T128" s="14">
        <f t="shared" si="10"/>
        <v>336</v>
      </c>
      <c r="U128" s="125" t="s">
        <v>20</v>
      </c>
      <c r="V128" s="147">
        <v>5</v>
      </c>
      <c r="W128" s="14"/>
      <c r="X128" s="14"/>
      <c r="Y128" s="14"/>
      <c r="Z128" s="14"/>
      <c r="AA128" s="14"/>
      <c r="AB128" s="14"/>
      <c r="AC128" s="14"/>
    </row>
    <row r="129" spans="1:29" ht="20.100000000000001" customHeight="1" x14ac:dyDescent="0.2">
      <c r="A129" s="112">
        <v>30173</v>
      </c>
      <c r="B129" s="112">
        <v>431</v>
      </c>
      <c r="C129" s="16">
        <v>21.4</v>
      </c>
      <c r="D129" s="16">
        <v>28.2</v>
      </c>
      <c r="E129" s="87">
        <v>21.347999999999999</v>
      </c>
      <c r="F129" s="87">
        <v>28.143999999999998</v>
      </c>
      <c r="G129" s="16">
        <f t="shared" si="11"/>
        <v>6.7959999999999994</v>
      </c>
      <c r="H129" s="34" t="s">
        <v>460</v>
      </c>
      <c r="I129" s="18" t="s">
        <v>9</v>
      </c>
      <c r="J129" s="16">
        <v>23.3</v>
      </c>
      <c r="K129" s="16">
        <v>23.3</v>
      </c>
      <c r="L129" s="95" t="s">
        <v>208</v>
      </c>
      <c r="M129" s="14">
        <v>1</v>
      </c>
      <c r="N129" s="14">
        <v>2</v>
      </c>
      <c r="O129" s="14">
        <v>2</v>
      </c>
      <c r="P129" s="14">
        <v>5</v>
      </c>
      <c r="Q129" s="14">
        <v>1</v>
      </c>
      <c r="R129" s="14">
        <f t="shared" si="13"/>
        <v>160</v>
      </c>
      <c r="S129" s="14">
        <f t="shared" si="15"/>
        <v>16</v>
      </c>
      <c r="T129" s="14">
        <f t="shared" si="10"/>
        <v>176</v>
      </c>
      <c r="U129" s="125" t="s">
        <v>20</v>
      </c>
      <c r="V129" s="147">
        <v>5</v>
      </c>
      <c r="W129" s="14"/>
      <c r="X129" s="14"/>
      <c r="Y129" s="14"/>
      <c r="Z129" s="14"/>
      <c r="AA129" s="14"/>
      <c r="AB129" s="14"/>
      <c r="AC129" s="14"/>
    </row>
    <row r="130" spans="1:29" ht="20.100000000000001" customHeight="1" x14ac:dyDescent="0.2">
      <c r="A130" s="112">
        <v>30174</v>
      </c>
      <c r="B130" s="112">
        <v>431</v>
      </c>
      <c r="C130" s="16">
        <v>28.2</v>
      </c>
      <c r="D130" s="16">
        <v>35.9</v>
      </c>
      <c r="E130" s="87">
        <v>28.143999999999998</v>
      </c>
      <c r="F130" s="87">
        <v>35.948999999999998</v>
      </c>
      <c r="G130" s="16">
        <f t="shared" si="11"/>
        <v>7.8049999999999997</v>
      </c>
      <c r="H130" s="34" t="s">
        <v>479</v>
      </c>
      <c r="I130" s="18" t="s">
        <v>9</v>
      </c>
      <c r="J130" s="16">
        <v>32.58</v>
      </c>
      <c r="K130" s="16">
        <v>32.6</v>
      </c>
      <c r="L130" s="95" t="s">
        <v>209</v>
      </c>
      <c r="M130" s="14">
        <v>1</v>
      </c>
      <c r="N130" s="14">
        <v>1</v>
      </c>
      <c r="O130" s="14">
        <v>1</v>
      </c>
      <c r="P130" s="14">
        <v>5</v>
      </c>
      <c r="Q130" s="14">
        <v>1</v>
      </c>
      <c r="R130" s="14">
        <f t="shared" si="13"/>
        <v>80</v>
      </c>
      <c r="S130" s="14">
        <f t="shared" si="15"/>
        <v>8</v>
      </c>
      <c r="T130" s="14">
        <f t="shared" si="10"/>
        <v>88</v>
      </c>
      <c r="U130" s="125" t="s">
        <v>20</v>
      </c>
      <c r="V130" s="147">
        <v>5</v>
      </c>
      <c r="W130" s="14"/>
      <c r="X130" s="14"/>
      <c r="Y130" s="14"/>
      <c r="Z130" s="14"/>
      <c r="AA130" s="14"/>
      <c r="AB130" s="14"/>
      <c r="AC130" s="14"/>
    </row>
    <row r="131" spans="1:29" ht="20.100000000000001" customHeight="1" x14ac:dyDescent="0.2">
      <c r="A131" s="112">
        <v>30175</v>
      </c>
      <c r="B131" s="112">
        <v>432</v>
      </c>
      <c r="C131" s="16">
        <v>2.8</v>
      </c>
      <c r="D131" s="16">
        <v>6.6</v>
      </c>
      <c r="E131" s="87">
        <v>2.81</v>
      </c>
      <c r="F131" s="87">
        <v>6.6210000000000004</v>
      </c>
      <c r="G131" s="16">
        <f t="shared" si="11"/>
        <v>3.8110000000000004</v>
      </c>
      <c r="H131" s="34" t="s">
        <v>461</v>
      </c>
      <c r="I131" s="18" t="s">
        <v>9</v>
      </c>
      <c r="J131" s="87">
        <v>5.3609999999999998</v>
      </c>
      <c r="K131" s="16">
        <v>5.4</v>
      </c>
      <c r="L131" s="95" t="s">
        <v>210</v>
      </c>
      <c r="M131" s="14">
        <v>1</v>
      </c>
      <c r="N131" s="14">
        <v>1</v>
      </c>
      <c r="O131" s="14">
        <v>1</v>
      </c>
      <c r="P131" s="14">
        <v>5</v>
      </c>
      <c r="Q131" s="14">
        <v>1</v>
      </c>
      <c r="R131" s="14">
        <f t="shared" si="13"/>
        <v>80</v>
      </c>
      <c r="S131" s="14">
        <f t="shared" si="15"/>
        <v>8</v>
      </c>
      <c r="T131" s="14">
        <f t="shared" si="10"/>
        <v>88</v>
      </c>
      <c r="U131" s="125" t="s">
        <v>20</v>
      </c>
      <c r="V131" s="147">
        <v>5</v>
      </c>
      <c r="W131" s="14"/>
      <c r="X131" s="14"/>
      <c r="Y131" s="14"/>
      <c r="Z131" s="14"/>
      <c r="AA131" s="14"/>
      <c r="AB131" s="14"/>
      <c r="AC131" s="14"/>
    </row>
    <row r="132" spans="1:29" ht="20.100000000000001" customHeight="1" x14ac:dyDescent="0.2">
      <c r="A132" s="112">
        <v>30176</v>
      </c>
      <c r="B132" s="112">
        <v>432</v>
      </c>
      <c r="C132" s="87">
        <v>6.6</v>
      </c>
      <c r="D132" s="16">
        <v>26.3</v>
      </c>
      <c r="E132" s="87">
        <v>6.6210000000000004</v>
      </c>
      <c r="F132" s="87">
        <v>26.329000000000001</v>
      </c>
      <c r="G132" s="16">
        <f t="shared" si="11"/>
        <v>19.707999999999998</v>
      </c>
      <c r="H132" s="34" t="s">
        <v>462</v>
      </c>
      <c r="I132" s="18" t="s">
        <v>9</v>
      </c>
      <c r="J132" s="87">
        <v>15.77</v>
      </c>
      <c r="K132" s="16">
        <v>15.77</v>
      </c>
      <c r="L132" s="95" t="s">
        <v>211</v>
      </c>
      <c r="M132" s="14">
        <v>1</v>
      </c>
      <c r="N132" s="14">
        <v>1</v>
      </c>
      <c r="O132" s="14">
        <v>1</v>
      </c>
      <c r="P132" s="14">
        <v>5</v>
      </c>
      <c r="Q132" s="14">
        <v>1</v>
      </c>
      <c r="R132" s="14">
        <f t="shared" si="13"/>
        <v>80</v>
      </c>
      <c r="S132" s="14">
        <f t="shared" si="15"/>
        <v>8</v>
      </c>
      <c r="T132" s="14">
        <f t="shared" si="10"/>
        <v>88</v>
      </c>
      <c r="U132" s="125" t="s">
        <v>20</v>
      </c>
      <c r="V132" s="147">
        <v>5</v>
      </c>
      <c r="W132" s="14"/>
      <c r="X132" s="14"/>
      <c r="Y132" s="14"/>
      <c r="Z132" s="14"/>
      <c r="AA132" s="14"/>
      <c r="AB132" s="14"/>
      <c r="AC132" s="14"/>
    </row>
    <row r="133" spans="1:29" ht="20.100000000000001" customHeight="1" x14ac:dyDescent="0.2">
      <c r="A133" s="112">
        <v>30178</v>
      </c>
      <c r="B133" s="112">
        <v>432</v>
      </c>
      <c r="C133" s="16" t="s">
        <v>212</v>
      </c>
      <c r="D133" s="16">
        <v>40.5</v>
      </c>
      <c r="E133" s="87">
        <v>26.329000000000001</v>
      </c>
      <c r="F133" s="87">
        <v>40.582000000000001</v>
      </c>
      <c r="G133" s="16">
        <f t="shared" si="11"/>
        <v>14.253</v>
      </c>
      <c r="H133" s="34" t="s">
        <v>463</v>
      </c>
      <c r="I133" s="18" t="s">
        <v>9</v>
      </c>
      <c r="J133" s="16">
        <v>38.85</v>
      </c>
      <c r="K133" s="16">
        <v>38.85</v>
      </c>
      <c r="L133" s="95" t="s">
        <v>213</v>
      </c>
      <c r="M133" s="14">
        <v>1</v>
      </c>
      <c r="N133" s="14">
        <v>2</v>
      </c>
      <c r="O133" s="14">
        <v>2</v>
      </c>
      <c r="P133" s="14">
        <v>5</v>
      </c>
      <c r="Q133" s="14">
        <v>1</v>
      </c>
      <c r="R133" s="14">
        <v>80</v>
      </c>
      <c r="S133" s="14">
        <v>8</v>
      </c>
      <c r="T133" s="14">
        <f t="shared" si="10"/>
        <v>88</v>
      </c>
      <c r="U133" s="125" t="s">
        <v>20</v>
      </c>
      <c r="V133" s="147">
        <v>5</v>
      </c>
      <c r="W133" s="14"/>
      <c r="X133" s="14"/>
      <c r="Y133" s="14"/>
      <c r="Z133" s="14"/>
      <c r="AA133" s="14"/>
      <c r="AB133" s="14"/>
      <c r="AC133" s="14"/>
    </row>
    <row r="134" spans="1:29" ht="20.100000000000001" customHeight="1" x14ac:dyDescent="0.2">
      <c r="A134" s="112">
        <v>30181</v>
      </c>
      <c r="B134" s="112">
        <v>432</v>
      </c>
      <c r="C134" s="16">
        <v>43.8</v>
      </c>
      <c r="D134" s="16">
        <v>64.099999999999994</v>
      </c>
      <c r="E134" s="87">
        <v>43.813000000000002</v>
      </c>
      <c r="F134" s="87">
        <v>64.078999999999994</v>
      </c>
      <c r="G134" s="16">
        <f t="shared" si="11"/>
        <v>20.265999999999991</v>
      </c>
      <c r="H134" s="34" t="s">
        <v>464</v>
      </c>
      <c r="I134" s="18" t="s">
        <v>9</v>
      </c>
      <c r="J134" s="16">
        <v>48.911000000000001</v>
      </c>
      <c r="K134" s="16">
        <v>48.9</v>
      </c>
      <c r="L134" s="95" t="s">
        <v>215</v>
      </c>
      <c r="M134" s="14">
        <v>1</v>
      </c>
      <c r="N134" s="14">
        <v>1</v>
      </c>
      <c r="O134" s="14">
        <v>1</v>
      </c>
      <c r="P134" s="14">
        <v>5</v>
      </c>
      <c r="Q134" s="14">
        <v>1</v>
      </c>
      <c r="R134" s="14">
        <f t="shared" ref="R134:R143" si="16">N134*P134*16</f>
        <v>80</v>
      </c>
      <c r="S134" s="14">
        <f t="shared" ref="S134:S143" si="17">O134*Q134*8</f>
        <v>8</v>
      </c>
      <c r="T134" s="14">
        <f t="shared" si="10"/>
        <v>88</v>
      </c>
      <c r="U134" s="125" t="s">
        <v>20</v>
      </c>
      <c r="V134" s="147">
        <v>5</v>
      </c>
      <c r="W134" s="14"/>
      <c r="X134" s="14"/>
      <c r="Y134" s="14"/>
      <c r="Z134" s="14"/>
      <c r="AA134" s="14"/>
      <c r="AB134" s="14"/>
      <c r="AC134" s="14"/>
    </row>
    <row r="135" spans="1:29" ht="20.100000000000001" customHeight="1" x14ac:dyDescent="0.2">
      <c r="A135" s="112">
        <v>30183</v>
      </c>
      <c r="B135" s="112">
        <v>432</v>
      </c>
      <c r="C135" s="16">
        <v>64.099999999999994</v>
      </c>
      <c r="D135" s="16">
        <v>68.3</v>
      </c>
      <c r="E135" s="87">
        <v>64.078999999999994</v>
      </c>
      <c r="F135" s="87">
        <v>68.316000000000003</v>
      </c>
      <c r="G135" s="16">
        <f t="shared" si="11"/>
        <v>4.237000000000009</v>
      </c>
      <c r="H135" s="34" t="s">
        <v>47</v>
      </c>
      <c r="I135" s="18" t="s">
        <v>10</v>
      </c>
      <c r="J135" s="16">
        <v>64.5</v>
      </c>
      <c r="K135" s="16">
        <v>64.5</v>
      </c>
      <c r="L135" s="95" t="s">
        <v>216</v>
      </c>
      <c r="M135" s="14">
        <v>1</v>
      </c>
      <c r="N135" s="14">
        <v>2</v>
      </c>
      <c r="O135" s="14">
        <v>2</v>
      </c>
      <c r="P135" s="14">
        <v>5</v>
      </c>
      <c r="Q135" s="14">
        <v>1</v>
      </c>
      <c r="R135" s="14">
        <f t="shared" si="16"/>
        <v>160</v>
      </c>
      <c r="S135" s="14">
        <f t="shared" si="17"/>
        <v>16</v>
      </c>
      <c r="T135" s="14">
        <f t="shared" si="10"/>
        <v>176</v>
      </c>
      <c r="U135" s="125" t="s">
        <v>20</v>
      </c>
      <c r="V135" s="147">
        <v>5</v>
      </c>
      <c r="W135" s="14"/>
      <c r="X135" s="14"/>
      <c r="Y135" s="14"/>
      <c r="Z135" s="14"/>
      <c r="AA135" s="14"/>
      <c r="AB135" s="14"/>
      <c r="AC135" s="14"/>
    </row>
    <row r="136" spans="1:29" ht="20.100000000000001" customHeight="1" x14ac:dyDescent="0.2">
      <c r="A136" s="112">
        <v>30185</v>
      </c>
      <c r="B136" s="112">
        <v>432</v>
      </c>
      <c r="C136" s="16">
        <v>68.3</v>
      </c>
      <c r="D136" s="87">
        <v>85.7</v>
      </c>
      <c r="E136" s="87">
        <v>68.316000000000003</v>
      </c>
      <c r="F136" s="87">
        <v>85.686999999999998</v>
      </c>
      <c r="G136" s="16">
        <f t="shared" si="11"/>
        <v>17.370999999999995</v>
      </c>
      <c r="H136" s="14" t="s">
        <v>465</v>
      </c>
      <c r="I136" s="18" t="s">
        <v>88</v>
      </c>
      <c r="J136" s="16">
        <v>79.7</v>
      </c>
      <c r="K136" s="16">
        <v>79.7</v>
      </c>
      <c r="L136" s="95" t="s">
        <v>217</v>
      </c>
      <c r="M136" s="14">
        <v>1</v>
      </c>
      <c r="N136" s="14">
        <v>1</v>
      </c>
      <c r="O136" s="14">
        <v>1</v>
      </c>
      <c r="P136" s="14">
        <v>2</v>
      </c>
      <c r="Q136" s="14">
        <v>1</v>
      </c>
      <c r="R136" s="14">
        <f t="shared" si="16"/>
        <v>32</v>
      </c>
      <c r="S136" s="14">
        <f t="shared" si="17"/>
        <v>8</v>
      </c>
      <c r="T136" s="14">
        <f t="shared" si="10"/>
        <v>40</v>
      </c>
      <c r="U136" s="125" t="s">
        <v>20</v>
      </c>
      <c r="V136" s="147">
        <v>5</v>
      </c>
      <c r="W136" s="14"/>
      <c r="X136" s="14"/>
      <c r="Y136" s="14"/>
      <c r="Z136" s="14"/>
      <c r="AA136" s="14"/>
      <c r="AB136" s="14"/>
      <c r="AC136" s="14"/>
    </row>
    <row r="137" spans="1:29" ht="20.100000000000001" customHeight="1" x14ac:dyDescent="0.2">
      <c r="A137" s="112">
        <v>30190</v>
      </c>
      <c r="B137" s="112">
        <v>434</v>
      </c>
      <c r="C137" s="16">
        <v>29.2</v>
      </c>
      <c r="D137" s="16">
        <v>39.9</v>
      </c>
      <c r="E137" s="87">
        <v>0</v>
      </c>
      <c r="F137" s="87">
        <v>10.859</v>
      </c>
      <c r="G137" s="16">
        <f t="shared" si="11"/>
        <v>10.859</v>
      </c>
      <c r="H137" s="34" t="s">
        <v>466</v>
      </c>
      <c r="I137" s="18" t="s">
        <v>9</v>
      </c>
      <c r="J137" s="140">
        <v>36.9</v>
      </c>
      <c r="K137" s="16">
        <v>7.9</v>
      </c>
      <c r="L137" s="95" t="s">
        <v>218</v>
      </c>
      <c r="M137" s="14">
        <v>1</v>
      </c>
      <c r="N137" s="14">
        <v>1</v>
      </c>
      <c r="O137" s="14">
        <v>1</v>
      </c>
      <c r="P137" s="14">
        <v>5</v>
      </c>
      <c r="Q137" s="19">
        <v>1</v>
      </c>
      <c r="R137" s="14">
        <f t="shared" si="16"/>
        <v>80</v>
      </c>
      <c r="S137" s="14">
        <f t="shared" si="17"/>
        <v>8</v>
      </c>
      <c r="T137" s="14">
        <f t="shared" si="10"/>
        <v>88</v>
      </c>
      <c r="U137" s="125" t="s">
        <v>20</v>
      </c>
      <c r="V137" s="147">
        <v>5</v>
      </c>
      <c r="W137" s="14"/>
      <c r="X137" s="14"/>
      <c r="Y137" s="14"/>
      <c r="Z137" s="14"/>
      <c r="AA137" s="14"/>
      <c r="AB137" s="14"/>
      <c r="AC137" s="14"/>
    </row>
    <row r="138" spans="1:29" ht="20.100000000000001" customHeight="1" x14ac:dyDescent="0.2">
      <c r="A138" s="112">
        <v>30191</v>
      </c>
      <c r="B138" s="112">
        <v>434</v>
      </c>
      <c r="C138" s="16">
        <v>45.7</v>
      </c>
      <c r="D138" s="16">
        <v>58.7</v>
      </c>
      <c r="E138" s="87">
        <v>16.713000000000001</v>
      </c>
      <c r="F138" s="87">
        <v>29.763000000000002</v>
      </c>
      <c r="G138" s="16">
        <f t="shared" si="11"/>
        <v>13.05</v>
      </c>
      <c r="H138" s="34" t="s">
        <v>467</v>
      </c>
      <c r="I138" s="18" t="s">
        <v>9</v>
      </c>
      <c r="J138" s="16">
        <v>49.734999999999999</v>
      </c>
      <c r="K138" s="16">
        <v>20.8</v>
      </c>
      <c r="L138" s="95" t="s">
        <v>221</v>
      </c>
      <c r="M138" s="14">
        <v>1</v>
      </c>
      <c r="N138" s="14">
        <v>4</v>
      </c>
      <c r="O138" s="14">
        <v>2</v>
      </c>
      <c r="P138" s="14">
        <v>5</v>
      </c>
      <c r="Q138" s="14">
        <v>1</v>
      </c>
      <c r="R138" s="14">
        <f t="shared" si="16"/>
        <v>320</v>
      </c>
      <c r="S138" s="14">
        <f t="shared" si="17"/>
        <v>16</v>
      </c>
      <c r="T138" s="14">
        <f t="shared" si="10"/>
        <v>336</v>
      </c>
      <c r="U138" s="125" t="s">
        <v>20</v>
      </c>
      <c r="V138" s="147">
        <v>5</v>
      </c>
      <c r="W138" s="14"/>
      <c r="X138" s="14"/>
      <c r="Y138" s="14"/>
      <c r="Z138" s="14"/>
      <c r="AA138" s="14"/>
      <c r="AB138" s="14"/>
      <c r="AC138" s="14"/>
    </row>
    <row r="139" spans="1:29" ht="20.100000000000001" customHeight="1" x14ac:dyDescent="0.2">
      <c r="A139" s="112">
        <v>30193</v>
      </c>
      <c r="B139" s="112">
        <v>434</v>
      </c>
      <c r="C139" s="16">
        <v>63.3</v>
      </c>
      <c r="D139" s="16">
        <v>74.599999999999994</v>
      </c>
      <c r="E139" s="87">
        <v>34.292000000000002</v>
      </c>
      <c r="F139" s="87">
        <v>45.61</v>
      </c>
      <c r="G139" s="16">
        <f t="shared" si="11"/>
        <v>11.317999999999998</v>
      </c>
      <c r="H139" s="34" t="s">
        <v>468</v>
      </c>
      <c r="I139" s="18" t="s">
        <v>9</v>
      </c>
      <c r="J139" s="16">
        <v>67.400000000000006</v>
      </c>
      <c r="K139" s="16">
        <v>38.4</v>
      </c>
      <c r="L139" s="95" t="s">
        <v>224</v>
      </c>
      <c r="M139" s="14">
        <v>1</v>
      </c>
      <c r="N139" s="14">
        <v>2</v>
      </c>
      <c r="O139" s="14">
        <v>2</v>
      </c>
      <c r="P139" s="14">
        <v>5</v>
      </c>
      <c r="Q139" s="14">
        <v>1</v>
      </c>
      <c r="R139" s="14">
        <f t="shared" si="16"/>
        <v>160</v>
      </c>
      <c r="S139" s="14">
        <f t="shared" si="17"/>
        <v>16</v>
      </c>
      <c r="T139" s="14">
        <f t="shared" si="10"/>
        <v>176</v>
      </c>
      <c r="U139" s="125" t="s">
        <v>20</v>
      </c>
      <c r="V139" s="147">
        <v>5</v>
      </c>
      <c r="W139" s="14"/>
      <c r="X139" s="14"/>
      <c r="Y139" s="14"/>
      <c r="Z139" s="14"/>
      <c r="AA139" s="14"/>
      <c r="AB139" s="14"/>
      <c r="AC139" s="14"/>
    </row>
    <row r="140" spans="1:29" ht="20.100000000000001" customHeight="1" x14ac:dyDescent="0.2">
      <c r="A140" s="112">
        <v>30194</v>
      </c>
      <c r="B140" s="112">
        <v>434</v>
      </c>
      <c r="C140" s="16">
        <v>74.599999999999994</v>
      </c>
      <c r="D140" s="16">
        <v>81.3</v>
      </c>
      <c r="E140" s="87">
        <v>45.61</v>
      </c>
      <c r="F140" s="87">
        <v>52.331000000000003</v>
      </c>
      <c r="G140" s="16">
        <f t="shared" si="11"/>
        <v>6.7210000000000036</v>
      </c>
      <c r="H140" s="34" t="s">
        <v>469</v>
      </c>
      <c r="I140" s="18" t="s">
        <v>9</v>
      </c>
      <c r="J140" s="16">
        <v>77.8</v>
      </c>
      <c r="K140" s="16">
        <v>48.85</v>
      </c>
      <c r="L140" s="95" t="s">
        <v>225</v>
      </c>
      <c r="M140" s="14">
        <v>1</v>
      </c>
      <c r="N140" s="46">
        <v>2</v>
      </c>
      <c r="O140" s="14">
        <v>2</v>
      </c>
      <c r="P140" s="14">
        <v>5</v>
      </c>
      <c r="Q140" s="14">
        <v>1</v>
      </c>
      <c r="R140" s="14">
        <f t="shared" si="16"/>
        <v>160</v>
      </c>
      <c r="S140" s="14">
        <f t="shared" si="17"/>
        <v>16</v>
      </c>
      <c r="T140" s="14">
        <f t="shared" ref="T140:T204" si="18">SUM(R140:S140)</f>
        <v>176</v>
      </c>
      <c r="U140" s="125" t="s">
        <v>20</v>
      </c>
      <c r="V140" s="147">
        <v>5</v>
      </c>
      <c r="W140" s="14"/>
      <c r="X140" s="14"/>
      <c r="Y140" s="14"/>
      <c r="Z140" s="14"/>
      <c r="AA140" s="14"/>
      <c r="AB140" s="14"/>
      <c r="AC140" s="14"/>
    </row>
    <row r="141" spans="1:29" ht="20.100000000000001" customHeight="1" x14ac:dyDescent="0.2">
      <c r="A141" s="112">
        <v>30195</v>
      </c>
      <c r="B141" s="112">
        <v>434</v>
      </c>
      <c r="C141" s="87">
        <v>81.3</v>
      </c>
      <c r="D141" s="16">
        <v>85</v>
      </c>
      <c r="E141" s="87">
        <v>52.331000000000003</v>
      </c>
      <c r="F141" s="16">
        <v>56.094000000000001</v>
      </c>
      <c r="G141" s="16">
        <f t="shared" ref="G141:G205" si="19">SUM(F141,-E141)</f>
        <v>3.7629999999999981</v>
      </c>
      <c r="H141" s="34" t="s">
        <v>470</v>
      </c>
      <c r="I141" s="18" t="s">
        <v>9</v>
      </c>
      <c r="J141" s="16">
        <v>82.1</v>
      </c>
      <c r="K141" s="16">
        <v>53.18</v>
      </c>
      <c r="L141" s="95" t="s">
        <v>226</v>
      </c>
      <c r="M141" s="14">
        <v>1</v>
      </c>
      <c r="N141" s="14">
        <v>2</v>
      </c>
      <c r="O141" s="14">
        <v>2</v>
      </c>
      <c r="P141" s="14">
        <v>5</v>
      </c>
      <c r="Q141" s="14">
        <v>1</v>
      </c>
      <c r="R141" s="14">
        <f t="shared" si="16"/>
        <v>160</v>
      </c>
      <c r="S141" s="14">
        <f t="shared" si="17"/>
        <v>16</v>
      </c>
      <c r="T141" s="14">
        <f t="shared" si="18"/>
        <v>176</v>
      </c>
      <c r="U141" s="125" t="s">
        <v>20</v>
      </c>
      <c r="V141" s="147">
        <v>5</v>
      </c>
      <c r="W141" s="14"/>
      <c r="X141" s="14"/>
      <c r="Y141" s="14"/>
      <c r="Z141" s="14"/>
      <c r="AA141" s="14"/>
      <c r="AB141" s="14"/>
      <c r="AC141" s="14"/>
    </row>
    <row r="142" spans="1:29" ht="20.100000000000001" customHeight="1" x14ac:dyDescent="0.2">
      <c r="A142" s="112">
        <v>30196</v>
      </c>
      <c r="B142" s="112">
        <v>434</v>
      </c>
      <c r="C142" s="16">
        <v>85</v>
      </c>
      <c r="D142" s="16">
        <v>88.1</v>
      </c>
      <c r="E142" s="87">
        <v>56.094000000000001</v>
      </c>
      <c r="F142" s="87">
        <v>58.34</v>
      </c>
      <c r="G142" s="16">
        <f t="shared" si="19"/>
        <v>2.2460000000000022</v>
      </c>
      <c r="H142" s="34" t="s">
        <v>471</v>
      </c>
      <c r="I142" s="18" t="s">
        <v>10</v>
      </c>
      <c r="J142" s="16">
        <v>87.1</v>
      </c>
      <c r="K142" s="16">
        <v>58.1</v>
      </c>
      <c r="L142" s="95" t="s">
        <v>227</v>
      </c>
      <c r="M142" s="14">
        <v>1</v>
      </c>
      <c r="N142" s="14">
        <v>4</v>
      </c>
      <c r="O142" s="14">
        <v>2</v>
      </c>
      <c r="P142" s="14">
        <v>5</v>
      </c>
      <c r="Q142" s="14">
        <v>1</v>
      </c>
      <c r="R142" s="14">
        <f t="shared" si="16"/>
        <v>320</v>
      </c>
      <c r="S142" s="14">
        <f t="shared" si="17"/>
        <v>16</v>
      </c>
      <c r="T142" s="14">
        <f t="shared" si="18"/>
        <v>336</v>
      </c>
      <c r="U142" s="125" t="s">
        <v>20</v>
      </c>
      <c r="V142" s="147">
        <v>5</v>
      </c>
      <c r="W142" s="14"/>
      <c r="X142" s="14"/>
      <c r="Y142" s="14"/>
      <c r="Z142" s="14"/>
      <c r="AA142" s="14"/>
      <c r="AB142" s="14"/>
      <c r="AC142" s="14"/>
    </row>
    <row r="143" spans="1:29" ht="20.100000000000001" customHeight="1" x14ac:dyDescent="0.2">
      <c r="A143" s="140">
        <v>30197</v>
      </c>
      <c r="B143" s="140">
        <v>434</v>
      </c>
      <c r="C143" s="16">
        <v>88.1</v>
      </c>
      <c r="D143" s="16">
        <v>91.2</v>
      </c>
      <c r="E143" s="87">
        <v>58.34</v>
      </c>
      <c r="F143" s="16">
        <v>61.877000000000002</v>
      </c>
      <c r="G143" s="16">
        <f t="shared" si="19"/>
        <v>3.536999999999999</v>
      </c>
      <c r="H143" s="34" t="s">
        <v>472</v>
      </c>
      <c r="I143" s="18" t="s">
        <v>10</v>
      </c>
      <c r="J143" s="16">
        <v>88.3</v>
      </c>
      <c r="K143" s="16">
        <v>59.2</v>
      </c>
      <c r="L143" s="95" t="s">
        <v>228</v>
      </c>
      <c r="M143" s="14">
        <v>1</v>
      </c>
      <c r="N143" s="14">
        <v>4</v>
      </c>
      <c r="O143" s="14">
        <v>2</v>
      </c>
      <c r="P143" s="14">
        <v>5</v>
      </c>
      <c r="Q143" s="14">
        <v>1</v>
      </c>
      <c r="R143" s="14">
        <f t="shared" si="16"/>
        <v>320</v>
      </c>
      <c r="S143" s="14">
        <f t="shared" si="17"/>
        <v>16</v>
      </c>
      <c r="T143" s="14">
        <f t="shared" si="18"/>
        <v>336</v>
      </c>
      <c r="U143" s="125" t="s">
        <v>20</v>
      </c>
      <c r="V143" s="147">
        <v>5</v>
      </c>
      <c r="W143" s="14"/>
      <c r="X143" s="14"/>
      <c r="Y143" s="14"/>
      <c r="Z143" s="14"/>
      <c r="AA143" s="14"/>
      <c r="AB143" s="14"/>
      <c r="AC143" s="14"/>
    </row>
    <row r="144" spans="1:29" ht="20.100000000000001" customHeight="1" x14ac:dyDescent="0.2">
      <c r="A144" s="112">
        <v>30199</v>
      </c>
      <c r="B144" s="112">
        <v>434</v>
      </c>
      <c r="C144" s="16">
        <v>91.2</v>
      </c>
      <c r="D144" s="16">
        <v>115.8</v>
      </c>
      <c r="E144" s="87">
        <v>61.9</v>
      </c>
      <c r="F144" s="87">
        <v>86.688999999999993</v>
      </c>
      <c r="G144" s="16">
        <f t="shared" si="19"/>
        <v>24.788999999999994</v>
      </c>
      <c r="H144" s="14" t="s">
        <v>476</v>
      </c>
      <c r="I144" s="18" t="s">
        <v>9</v>
      </c>
      <c r="J144" s="16">
        <v>102.3</v>
      </c>
      <c r="K144" s="16">
        <v>73.239999999999995</v>
      </c>
      <c r="L144" s="95" t="s">
        <v>229</v>
      </c>
      <c r="M144" s="14">
        <v>1</v>
      </c>
      <c r="N144" s="14">
        <v>1</v>
      </c>
      <c r="O144" s="14">
        <v>1</v>
      </c>
      <c r="P144" s="14">
        <v>5</v>
      </c>
      <c r="Q144" s="14">
        <v>1</v>
      </c>
      <c r="R144" s="14">
        <f>M144*N144*P144*16</f>
        <v>80</v>
      </c>
      <c r="S144" s="14">
        <f>M144*O144*Q144*8</f>
        <v>8</v>
      </c>
      <c r="T144" s="14">
        <f t="shared" si="18"/>
        <v>88</v>
      </c>
      <c r="U144" s="125" t="s">
        <v>20</v>
      </c>
      <c r="V144" s="147">
        <v>5</v>
      </c>
      <c r="W144" s="14"/>
      <c r="X144" s="14"/>
      <c r="Y144" s="14"/>
      <c r="Z144" s="14"/>
      <c r="AA144" s="14"/>
      <c r="AB144" s="14"/>
      <c r="AC144" s="14"/>
    </row>
    <row r="145" spans="1:29" ht="20.100000000000001" customHeight="1" x14ac:dyDescent="0.2">
      <c r="A145" s="112">
        <v>30200</v>
      </c>
      <c r="B145" s="112">
        <v>436</v>
      </c>
      <c r="C145" s="16">
        <v>0</v>
      </c>
      <c r="D145" s="16">
        <v>28.3</v>
      </c>
      <c r="E145" s="87">
        <v>0</v>
      </c>
      <c r="F145" s="87">
        <v>28.282</v>
      </c>
      <c r="G145" s="16">
        <f t="shared" si="19"/>
        <v>28.282</v>
      </c>
      <c r="H145" s="149" t="s">
        <v>473</v>
      </c>
      <c r="I145" s="18" t="s">
        <v>9</v>
      </c>
      <c r="J145" s="16">
        <v>16.899999999999999</v>
      </c>
      <c r="K145" s="16">
        <v>16.899999999999999</v>
      </c>
      <c r="L145" s="95" t="s">
        <v>230</v>
      </c>
      <c r="M145" s="14">
        <v>1</v>
      </c>
      <c r="N145" s="14">
        <v>1</v>
      </c>
      <c r="O145" s="14">
        <v>1</v>
      </c>
      <c r="P145" s="14">
        <v>5</v>
      </c>
      <c r="Q145" s="14">
        <v>1</v>
      </c>
      <c r="R145" s="14">
        <f t="shared" ref="R145:R150" si="20">N145*P145*16</f>
        <v>80</v>
      </c>
      <c r="S145" s="14">
        <f t="shared" ref="S145:S150" si="21">O145*Q145*8</f>
        <v>8</v>
      </c>
      <c r="T145" s="14">
        <f t="shared" si="18"/>
        <v>88</v>
      </c>
      <c r="U145" s="125" t="s">
        <v>20</v>
      </c>
      <c r="V145" s="147">
        <v>5</v>
      </c>
      <c r="W145" s="14"/>
      <c r="X145" s="14"/>
      <c r="Y145" s="14"/>
      <c r="Z145" s="14"/>
      <c r="AA145" s="14"/>
      <c r="AB145" s="14"/>
      <c r="AC145" s="14"/>
    </row>
    <row r="146" spans="1:29" ht="20.100000000000001" customHeight="1" x14ac:dyDescent="0.2">
      <c r="A146" s="112">
        <v>30202</v>
      </c>
      <c r="B146" s="112">
        <v>437</v>
      </c>
      <c r="C146" s="16">
        <v>0</v>
      </c>
      <c r="D146" s="16">
        <v>9.5</v>
      </c>
      <c r="E146" s="87">
        <v>0</v>
      </c>
      <c r="F146" s="87">
        <v>9.4589999999999996</v>
      </c>
      <c r="G146" s="16">
        <f t="shared" si="19"/>
        <v>9.4589999999999996</v>
      </c>
      <c r="H146" s="34" t="s">
        <v>474</v>
      </c>
      <c r="I146" s="18" t="s">
        <v>88</v>
      </c>
      <c r="J146" s="16">
        <v>8.2159999999999993</v>
      </c>
      <c r="K146" s="87">
        <v>8.1999999999999993</v>
      </c>
      <c r="L146" s="95" t="s">
        <v>231</v>
      </c>
      <c r="M146" s="14">
        <v>1</v>
      </c>
      <c r="N146" s="14">
        <v>1</v>
      </c>
      <c r="O146" s="14">
        <v>1</v>
      </c>
      <c r="P146" s="14">
        <v>2</v>
      </c>
      <c r="Q146" s="14">
        <v>1</v>
      </c>
      <c r="R146" s="14">
        <f t="shared" si="20"/>
        <v>32</v>
      </c>
      <c r="S146" s="14">
        <f t="shared" si="21"/>
        <v>8</v>
      </c>
      <c r="T146" s="14">
        <f t="shared" si="18"/>
        <v>40</v>
      </c>
      <c r="U146" s="125" t="s">
        <v>20</v>
      </c>
      <c r="V146" s="147">
        <v>5</v>
      </c>
      <c r="W146" s="14"/>
      <c r="X146" s="14"/>
      <c r="Y146" s="14"/>
      <c r="Z146" s="14"/>
      <c r="AA146" s="14"/>
      <c r="AB146" s="14"/>
      <c r="AC146" s="14"/>
    </row>
    <row r="147" spans="1:29" ht="20.100000000000001" customHeight="1" x14ac:dyDescent="0.2">
      <c r="A147" s="112">
        <v>30290</v>
      </c>
      <c r="B147" s="112">
        <v>310</v>
      </c>
      <c r="C147" s="16">
        <v>4.5</v>
      </c>
      <c r="D147" s="16">
        <v>6.1</v>
      </c>
      <c r="E147" s="87">
        <v>4.4980000000000002</v>
      </c>
      <c r="F147" s="87">
        <v>6.2640000000000002</v>
      </c>
      <c r="G147" s="16">
        <f t="shared" si="19"/>
        <v>1.766</v>
      </c>
      <c r="H147" s="34" t="s">
        <v>48</v>
      </c>
      <c r="I147" s="18" t="s">
        <v>10</v>
      </c>
      <c r="J147" s="16">
        <v>6.0289999999999999</v>
      </c>
      <c r="K147" s="87">
        <v>6</v>
      </c>
      <c r="L147" s="95" t="s">
        <v>196</v>
      </c>
      <c r="M147" s="14">
        <v>1</v>
      </c>
      <c r="N147" s="14">
        <v>2</v>
      </c>
      <c r="O147" s="14">
        <v>2</v>
      </c>
      <c r="P147" s="14">
        <v>5</v>
      </c>
      <c r="Q147" s="14">
        <v>1</v>
      </c>
      <c r="R147" s="14">
        <f t="shared" si="20"/>
        <v>160</v>
      </c>
      <c r="S147" s="14">
        <f t="shared" si="21"/>
        <v>16</v>
      </c>
      <c r="T147" s="14">
        <f t="shared" si="18"/>
        <v>176</v>
      </c>
      <c r="U147" s="125" t="s">
        <v>20</v>
      </c>
      <c r="V147" s="147">
        <v>5</v>
      </c>
      <c r="W147" s="14"/>
      <c r="X147" s="14"/>
      <c r="Y147" s="14"/>
      <c r="Z147" s="14"/>
      <c r="AA147" s="14"/>
      <c r="AB147" s="14"/>
      <c r="AC147" s="14"/>
    </row>
    <row r="148" spans="1:29" ht="20.100000000000001" customHeight="1" x14ac:dyDescent="0.2">
      <c r="A148" s="112">
        <v>30291</v>
      </c>
      <c r="B148" s="112">
        <v>432</v>
      </c>
      <c r="C148" s="16">
        <v>40.5</v>
      </c>
      <c r="D148" s="16">
        <v>43.8</v>
      </c>
      <c r="E148" s="87">
        <v>40.582000000000001</v>
      </c>
      <c r="F148" s="87">
        <v>43.813000000000002</v>
      </c>
      <c r="G148" s="16">
        <f t="shared" si="19"/>
        <v>3.2310000000000016</v>
      </c>
      <c r="H148" s="41" t="s">
        <v>46</v>
      </c>
      <c r="I148" s="18" t="s">
        <v>10</v>
      </c>
      <c r="J148" s="16">
        <v>41.6</v>
      </c>
      <c r="K148" s="87">
        <v>41.6</v>
      </c>
      <c r="L148" s="95" t="s">
        <v>214</v>
      </c>
      <c r="M148" s="14">
        <v>1</v>
      </c>
      <c r="N148" s="14">
        <v>2</v>
      </c>
      <c r="O148" s="14">
        <v>1</v>
      </c>
      <c r="P148" s="14">
        <v>5</v>
      </c>
      <c r="Q148" s="14">
        <v>1</v>
      </c>
      <c r="R148" s="14">
        <f t="shared" si="20"/>
        <v>160</v>
      </c>
      <c r="S148" s="14">
        <f t="shared" si="21"/>
        <v>8</v>
      </c>
      <c r="T148" s="14">
        <f t="shared" si="18"/>
        <v>168</v>
      </c>
      <c r="U148" s="125" t="s">
        <v>20</v>
      </c>
      <c r="V148" s="147">
        <v>5</v>
      </c>
      <c r="W148" s="14"/>
      <c r="X148" s="14"/>
      <c r="Y148" s="14"/>
      <c r="Z148" s="14"/>
      <c r="AA148" s="14"/>
      <c r="AB148" s="14"/>
      <c r="AC148" s="14"/>
    </row>
    <row r="149" spans="1:29" ht="20.100000000000001" customHeight="1" x14ac:dyDescent="0.2">
      <c r="A149" s="112">
        <v>30292</v>
      </c>
      <c r="B149" s="15">
        <v>434</v>
      </c>
      <c r="C149" s="16">
        <v>39.9</v>
      </c>
      <c r="D149" s="16">
        <v>45.7</v>
      </c>
      <c r="E149" s="87">
        <v>10.859</v>
      </c>
      <c r="F149" s="87">
        <v>16.713000000000001</v>
      </c>
      <c r="G149" s="16">
        <f t="shared" si="19"/>
        <v>5.854000000000001</v>
      </c>
      <c r="H149" s="43" t="s">
        <v>219</v>
      </c>
      <c r="I149" s="15" t="s">
        <v>9</v>
      </c>
      <c r="J149" s="16">
        <v>40.5</v>
      </c>
      <c r="K149" s="87">
        <v>11.5</v>
      </c>
      <c r="L149" s="103" t="s">
        <v>220</v>
      </c>
      <c r="M149" s="14">
        <v>1</v>
      </c>
      <c r="N149" s="14">
        <v>4</v>
      </c>
      <c r="O149" s="14">
        <v>2</v>
      </c>
      <c r="P149" s="14">
        <v>5</v>
      </c>
      <c r="Q149" s="14">
        <v>1</v>
      </c>
      <c r="R149" s="14">
        <f t="shared" si="20"/>
        <v>320</v>
      </c>
      <c r="S149" s="14">
        <f t="shared" si="21"/>
        <v>16</v>
      </c>
      <c r="T149" s="14">
        <f t="shared" si="18"/>
        <v>336</v>
      </c>
      <c r="U149" s="125" t="s">
        <v>20</v>
      </c>
      <c r="V149" s="147">
        <v>5</v>
      </c>
      <c r="W149" s="14"/>
      <c r="X149" s="14"/>
      <c r="Y149" s="14"/>
      <c r="Z149" s="14"/>
      <c r="AA149" s="14"/>
      <c r="AB149" s="14"/>
      <c r="AC149" s="14"/>
    </row>
    <row r="150" spans="1:29" ht="20.100000000000001" customHeight="1" x14ac:dyDescent="0.2">
      <c r="A150" s="112">
        <v>30293</v>
      </c>
      <c r="B150" s="140">
        <v>434</v>
      </c>
      <c r="C150" s="16">
        <v>58.7</v>
      </c>
      <c r="D150" s="16">
        <v>63.3</v>
      </c>
      <c r="E150" s="87">
        <v>29.763000000000002</v>
      </c>
      <c r="F150" s="87">
        <v>34.292000000000002</v>
      </c>
      <c r="G150" s="16">
        <f t="shared" si="19"/>
        <v>4.5289999999999999</v>
      </c>
      <c r="H150" s="34" t="s">
        <v>222</v>
      </c>
      <c r="I150" s="18" t="s">
        <v>9</v>
      </c>
      <c r="J150" s="16">
        <v>61.6</v>
      </c>
      <c r="K150" s="87">
        <v>32.6</v>
      </c>
      <c r="L150" s="95" t="s">
        <v>223</v>
      </c>
      <c r="M150" s="14">
        <v>1</v>
      </c>
      <c r="N150" s="14">
        <v>2</v>
      </c>
      <c r="O150" s="14">
        <v>2</v>
      </c>
      <c r="P150" s="14">
        <v>5</v>
      </c>
      <c r="Q150" s="14">
        <v>1</v>
      </c>
      <c r="R150" s="14">
        <f t="shared" si="20"/>
        <v>160</v>
      </c>
      <c r="S150" s="14">
        <f t="shared" si="21"/>
        <v>16</v>
      </c>
      <c r="T150" s="14">
        <f t="shared" si="18"/>
        <v>176</v>
      </c>
      <c r="U150" s="125" t="s">
        <v>20</v>
      </c>
      <c r="V150" s="147">
        <v>5</v>
      </c>
      <c r="W150" s="14"/>
      <c r="X150" s="14"/>
      <c r="Y150" s="14"/>
      <c r="Z150" s="14"/>
      <c r="AA150" s="14"/>
      <c r="AB150" s="14"/>
      <c r="AC150" s="14"/>
    </row>
    <row r="151" spans="1:29" ht="20.100000000000001" customHeight="1" x14ac:dyDescent="0.2">
      <c r="A151" s="139">
        <v>30313</v>
      </c>
      <c r="B151" s="112">
        <v>309</v>
      </c>
      <c r="C151" s="16">
        <v>296</v>
      </c>
      <c r="D151" s="16">
        <v>258</v>
      </c>
      <c r="E151" s="87">
        <v>0</v>
      </c>
      <c r="F151" s="87">
        <v>28.5</v>
      </c>
      <c r="G151" s="16">
        <f t="shared" si="19"/>
        <v>28.5</v>
      </c>
      <c r="H151" s="34" t="s">
        <v>475</v>
      </c>
      <c r="I151" s="18" t="s">
        <v>9</v>
      </c>
      <c r="J151" s="16">
        <v>282.10000000000002</v>
      </c>
      <c r="K151" s="87">
        <v>13.9</v>
      </c>
      <c r="L151" s="95" t="s">
        <v>340</v>
      </c>
      <c r="M151" s="14">
        <v>1</v>
      </c>
      <c r="N151" s="14">
        <v>4</v>
      </c>
      <c r="O151" s="14">
        <v>2</v>
      </c>
      <c r="P151" s="14">
        <v>5</v>
      </c>
      <c r="Q151" s="14">
        <v>1</v>
      </c>
      <c r="R151" s="14">
        <f t="shared" ref="R151:R190" si="22">N151*P151*16</f>
        <v>320</v>
      </c>
      <c r="S151" s="14">
        <f t="shared" ref="S151:S159" si="23">O151*Q151*8</f>
        <v>16</v>
      </c>
      <c r="T151" s="14">
        <f t="shared" si="18"/>
        <v>336</v>
      </c>
      <c r="U151" s="125" t="s">
        <v>20</v>
      </c>
      <c r="V151" s="147">
        <v>5</v>
      </c>
      <c r="W151" s="14"/>
      <c r="X151" s="14"/>
      <c r="Y151" s="14"/>
      <c r="Z151" s="14"/>
      <c r="AA151" s="14"/>
      <c r="AB151" s="14"/>
      <c r="AC151" s="14"/>
    </row>
    <row r="152" spans="1:29" ht="20.100000000000001" customHeight="1" x14ac:dyDescent="0.2">
      <c r="A152" s="140">
        <v>30314</v>
      </c>
      <c r="B152" s="112">
        <v>309</v>
      </c>
      <c r="C152" s="16">
        <v>260.10000000000002</v>
      </c>
      <c r="D152" s="16">
        <v>242.5</v>
      </c>
      <c r="E152" s="87">
        <v>35.875</v>
      </c>
      <c r="F152" s="87">
        <v>44.308999999999997</v>
      </c>
      <c r="G152" s="16">
        <f t="shared" si="19"/>
        <v>8.4339999999999975</v>
      </c>
      <c r="H152" s="41" t="s">
        <v>477</v>
      </c>
      <c r="I152" s="18" t="s">
        <v>9</v>
      </c>
      <c r="J152" s="16">
        <v>255.1</v>
      </c>
      <c r="K152" s="16">
        <v>40.9</v>
      </c>
      <c r="L152" s="95" t="s">
        <v>190</v>
      </c>
      <c r="M152" s="14">
        <v>1</v>
      </c>
      <c r="N152" s="14">
        <v>4</v>
      </c>
      <c r="O152" s="14">
        <v>2</v>
      </c>
      <c r="P152" s="14">
        <v>5</v>
      </c>
      <c r="Q152" s="14">
        <v>1</v>
      </c>
      <c r="R152" s="14">
        <f t="shared" si="22"/>
        <v>320</v>
      </c>
      <c r="S152" s="14">
        <f t="shared" si="23"/>
        <v>16</v>
      </c>
      <c r="T152" s="14">
        <f t="shared" si="18"/>
        <v>336</v>
      </c>
      <c r="U152" s="125" t="s">
        <v>20</v>
      </c>
      <c r="V152" s="147">
        <v>5</v>
      </c>
      <c r="W152" s="14"/>
      <c r="X152" s="14"/>
      <c r="Y152" s="14"/>
      <c r="Z152" s="14"/>
      <c r="AA152" s="14"/>
      <c r="AB152" s="14"/>
      <c r="AC152" s="14"/>
    </row>
    <row r="153" spans="1:29" ht="20.100000000000001" customHeight="1" x14ac:dyDescent="0.2">
      <c r="A153" s="139">
        <v>30315</v>
      </c>
      <c r="B153" s="112">
        <v>310</v>
      </c>
      <c r="C153" s="16">
        <v>23.2</v>
      </c>
      <c r="D153" s="16">
        <v>25.2</v>
      </c>
      <c r="E153" s="87">
        <v>23.26</v>
      </c>
      <c r="F153" s="87">
        <v>25.222999999999999</v>
      </c>
      <c r="G153" s="16">
        <f t="shared" si="19"/>
        <v>1.9629999999999974</v>
      </c>
      <c r="H153" s="34" t="s">
        <v>46</v>
      </c>
      <c r="I153" s="18" t="s">
        <v>10</v>
      </c>
      <c r="J153" s="16">
        <v>24.9</v>
      </c>
      <c r="K153" s="16">
        <v>24.9</v>
      </c>
      <c r="L153" s="95" t="s">
        <v>199</v>
      </c>
      <c r="M153" s="14">
        <v>1</v>
      </c>
      <c r="N153" s="14">
        <v>2</v>
      </c>
      <c r="O153" s="14">
        <v>2</v>
      </c>
      <c r="P153" s="14">
        <v>5</v>
      </c>
      <c r="Q153" s="14">
        <v>1</v>
      </c>
      <c r="R153" s="14">
        <f t="shared" si="22"/>
        <v>160</v>
      </c>
      <c r="S153" s="14">
        <f t="shared" si="23"/>
        <v>16</v>
      </c>
      <c r="T153" s="14">
        <f t="shared" si="18"/>
        <v>176</v>
      </c>
      <c r="U153" s="125" t="s">
        <v>20</v>
      </c>
      <c r="V153" s="161">
        <v>5</v>
      </c>
      <c r="W153" s="14"/>
      <c r="X153" s="14"/>
      <c r="Y153" s="14"/>
      <c r="Z153" s="14"/>
      <c r="AA153" s="14"/>
      <c r="AB153" s="14"/>
      <c r="AC153" s="14"/>
    </row>
    <row r="154" spans="1:29" ht="20.100000000000001" customHeight="1" x14ac:dyDescent="0.2">
      <c r="A154" s="113">
        <v>30324</v>
      </c>
      <c r="B154" s="112" t="s">
        <v>191</v>
      </c>
      <c r="C154" s="16">
        <v>236.3</v>
      </c>
      <c r="D154" s="16">
        <v>242.5</v>
      </c>
      <c r="E154" s="16">
        <v>236.3</v>
      </c>
      <c r="F154" s="16">
        <v>242.5</v>
      </c>
      <c r="G154" s="16">
        <f t="shared" si="19"/>
        <v>6.1999999999999886</v>
      </c>
      <c r="H154" s="41" t="s">
        <v>480</v>
      </c>
      <c r="I154" s="18" t="s">
        <v>9</v>
      </c>
      <c r="J154" s="16">
        <v>240.7</v>
      </c>
      <c r="K154" s="88">
        <v>240.7</v>
      </c>
      <c r="L154" s="95" t="s">
        <v>192</v>
      </c>
      <c r="M154" s="14">
        <v>1</v>
      </c>
      <c r="N154" s="14">
        <v>2</v>
      </c>
      <c r="O154" s="14">
        <v>1</v>
      </c>
      <c r="P154" s="14">
        <v>5</v>
      </c>
      <c r="Q154" s="14">
        <v>1</v>
      </c>
      <c r="R154" s="14">
        <f t="shared" si="22"/>
        <v>160</v>
      </c>
      <c r="S154" s="14">
        <f t="shared" si="23"/>
        <v>8</v>
      </c>
      <c r="T154" s="14">
        <f t="shared" si="18"/>
        <v>168</v>
      </c>
      <c r="U154" s="125" t="s">
        <v>20</v>
      </c>
      <c r="V154" s="147">
        <v>5</v>
      </c>
      <c r="W154" s="14"/>
      <c r="X154" s="14"/>
      <c r="Y154" s="14"/>
      <c r="Z154" s="14"/>
      <c r="AA154" s="14"/>
      <c r="AB154" s="14"/>
      <c r="AC154" s="14"/>
    </row>
    <row r="155" spans="1:29" ht="20.100000000000001" customHeight="1" x14ac:dyDescent="0.2">
      <c r="A155" s="140">
        <v>30325</v>
      </c>
      <c r="B155" s="112" t="s">
        <v>191</v>
      </c>
      <c r="C155" s="24">
        <v>229.1</v>
      </c>
      <c r="D155" s="16">
        <v>236.2</v>
      </c>
      <c r="E155" s="16">
        <v>229.1</v>
      </c>
      <c r="F155" s="16">
        <v>236.2</v>
      </c>
      <c r="G155" s="16">
        <f t="shared" si="19"/>
        <v>7.0999999999999943</v>
      </c>
      <c r="H155" s="41" t="s">
        <v>193</v>
      </c>
      <c r="I155" s="18" t="s">
        <v>9</v>
      </c>
      <c r="J155" s="16">
        <v>233.4</v>
      </c>
      <c r="K155" s="16">
        <v>233.4</v>
      </c>
      <c r="L155" s="95" t="s">
        <v>194</v>
      </c>
      <c r="M155" s="14">
        <v>1</v>
      </c>
      <c r="N155" s="14">
        <v>4</v>
      </c>
      <c r="O155" s="14">
        <v>2</v>
      </c>
      <c r="P155" s="14">
        <v>5</v>
      </c>
      <c r="Q155" s="14">
        <v>1</v>
      </c>
      <c r="R155" s="14">
        <f t="shared" si="22"/>
        <v>320</v>
      </c>
      <c r="S155" s="14">
        <f t="shared" si="23"/>
        <v>16</v>
      </c>
      <c r="T155" s="14">
        <f t="shared" si="18"/>
        <v>336</v>
      </c>
      <c r="U155" s="125" t="s">
        <v>20</v>
      </c>
      <c r="V155" s="147">
        <v>5</v>
      </c>
      <c r="W155" s="14"/>
      <c r="X155" s="14"/>
      <c r="Y155" s="14"/>
      <c r="Z155" s="14"/>
      <c r="AA155" s="14"/>
      <c r="AB155" s="14"/>
      <c r="AC155" s="14"/>
    </row>
    <row r="156" spans="1:29" ht="20.100000000000001" customHeight="1" x14ac:dyDescent="0.2">
      <c r="A156" s="139">
        <v>30326</v>
      </c>
      <c r="B156" s="112" t="s">
        <v>191</v>
      </c>
      <c r="C156" s="16">
        <v>213.8</v>
      </c>
      <c r="D156" s="16">
        <v>229.1</v>
      </c>
      <c r="E156" s="16">
        <v>213.8</v>
      </c>
      <c r="F156" s="16">
        <v>229.1</v>
      </c>
      <c r="G156" s="16">
        <f t="shared" si="19"/>
        <v>15.299999999999983</v>
      </c>
      <c r="H156" s="41" t="s">
        <v>481</v>
      </c>
      <c r="I156" s="18" t="s">
        <v>9</v>
      </c>
      <c r="J156" s="16">
        <v>223</v>
      </c>
      <c r="K156" s="16">
        <v>223</v>
      </c>
      <c r="L156" s="95" t="s">
        <v>195</v>
      </c>
      <c r="M156" s="14">
        <v>1</v>
      </c>
      <c r="N156" s="14">
        <v>2</v>
      </c>
      <c r="O156" s="14">
        <v>1</v>
      </c>
      <c r="P156" s="14">
        <v>5</v>
      </c>
      <c r="Q156" s="14">
        <v>1</v>
      </c>
      <c r="R156" s="14">
        <f t="shared" si="22"/>
        <v>160</v>
      </c>
      <c r="S156" s="14">
        <f t="shared" si="23"/>
        <v>8</v>
      </c>
      <c r="T156" s="14">
        <f t="shared" si="18"/>
        <v>168</v>
      </c>
      <c r="U156" s="125" t="s">
        <v>20</v>
      </c>
      <c r="V156" s="147">
        <v>5</v>
      </c>
      <c r="W156" s="14"/>
      <c r="X156" s="14"/>
      <c r="Y156" s="14"/>
      <c r="Z156" s="14"/>
      <c r="AA156" s="14"/>
      <c r="AB156" s="14"/>
      <c r="AC156" s="14"/>
    </row>
    <row r="157" spans="1:29" ht="20.100000000000001" customHeight="1" x14ac:dyDescent="0.2">
      <c r="A157" s="113">
        <v>30203</v>
      </c>
      <c r="B157" s="139">
        <v>302</v>
      </c>
      <c r="C157" s="20">
        <v>12.6</v>
      </c>
      <c r="D157" s="20">
        <v>15.3</v>
      </c>
      <c r="E157" s="20">
        <v>12.645</v>
      </c>
      <c r="F157" s="20">
        <v>19.899999999999999</v>
      </c>
      <c r="G157" s="16">
        <f t="shared" si="19"/>
        <v>7.254999999999999</v>
      </c>
      <c r="H157" s="47" t="s">
        <v>232</v>
      </c>
      <c r="I157" s="139" t="s">
        <v>9</v>
      </c>
      <c r="J157" s="20">
        <v>14.2</v>
      </c>
      <c r="K157" s="20">
        <v>14.31</v>
      </c>
      <c r="L157" s="99" t="s">
        <v>21</v>
      </c>
      <c r="M157" s="46">
        <v>1</v>
      </c>
      <c r="N157" s="46">
        <v>1</v>
      </c>
      <c r="O157" s="46">
        <v>1</v>
      </c>
      <c r="P157" s="46">
        <v>5</v>
      </c>
      <c r="Q157" s="46">
        <v>1</v>
      </c>
      <c r="R157" s="46">
        <f t="shared" si="22"/>
        <v>80</v>
      </c>
      <c r="S157" s="46">
        <f t="shared" si="23"/>
        <v>8</v>
      </c>
      <c r="T157" s="46">
        <f t="shared" si="18"/>
        <v>88</v>
      </c>
      <c r="U157" s="125" t="s">
        <v>22</v>
      </c>
      <c r="V157" s="147">
        <v>6</v>
      </c>
      <c r="W157" s="14"/>
      <c r="X157" s="14"/>
      <c r="Y157" s="14"/>
      <c r="Z157" s="14"/>
      <c r="AA157" s="14"/>
      <c r="AB157" s="14"/>
      <c r="AC157" s="14"/>
    </row>
    <row r="158" spans="1:29" ht="20.100000000000001" customHeight="1" x14ac:dyDescent="0.2">
      <c r="A158" s="113">
        <v>30204</v>
      </c>
      <c r="B158" s="113">
        <v>302</v>
      </c>
      <c r="C158" s="20">
        <v>19.899999999999999</v>
      </c>
      <c r="D158" s="20">
        <v>33.4</v>
      </c>
      <c r="E158" s="20">
        <v>19.657</v>
      </c>
      <c r="F158" s="20">
        <v>33.398000000000003</v>
      </c>
      <c r="G158" s="16">
        <f t="shared" si="19"/>
        <v>13.741000000000003</v>
      </c>
      <c r="H158" s="47" t="s">
        <v>482</v>
      </c>
      <c r="I158" s="139" t="s">
        <v>9</v>
      </c>
      <c r="J158" s="20">
        <v>31.9</v>
      </c>
      <c r="K158" s="78">
        <v>31.725000000000001</v>
      </c>
      <c r="L158" s="98" t="s">
        <v>235</v>
      </c>
      <c r="M158" s="45">
        <v>1</v>
      </c>
      <c r="N158" s="45">
        <v>2</v>
      </c>
      <c r="O158" s="45">
        <v>2</v>
      </c>
      <c r="P158" s="45">
        <v>5</v>
      </c>
      <c r="Q158" s="45">
        <v>1</v>
      </c>
      <c r="R158" s="45">
        <f t="shared" si="22"/>
        <v>160</v>
      </c>
      <c r="S158" s="45">
        <f t="shared" si="23"/>
        <v>16</v>
      </c>
      <c r="T158" s="45">
        <f t="shared" si="18"/>
        <v>176</v>
      </c>
      <c r="U158" s="128" t="s">
        <v>22</v>
      </c>
      <c r="V158" s="147">
        <v>6</v>
      </c>
      <c r="W158" s="14"/>
      <c r="X158" s="14"/>
      <c r="Y158" s="14"/>
      <c r="Z158" s="14"/>
      <c r="AA158" s="14"/>
      <c r="AB158" s="14"/>
      <c r="AC158" s="14"/>
    </row>
    <row r="159" spans="1:29" ht="20.100000000000001" customHeight="1" x14ac:dyDescent="0.2">
      <c r="A159" s="113">
        <v>30206</v>
      </c>
      <c r="B159" s="113">
        <v>303</v>
      </c>
      <c r="C159" s="20">
        <v>26.6</v>
      </c>
      <c r="D159" s="20">
        <v>37.5</v>
      </c>
      <c r="E159" s="20">
        <v>26.478000000000002</v>
      </c>
      <c r="F159" s="20">
        <v>40.802999999999997</v>
      </c>
      <c r="G159" s="16">
        <f t="shared" si="19"/>
        <v>14.324999999999996</v>
      </c>
      <c r="H159" s="47" t="s">
        <v>483</v>
      </c>
      <c r="I159" s="139" t="s">
        <v>9</v>
      </c>
      <c r="J159" s="20">
        <v>28.6</v>
      </c>
      <c r="K159" s="78">
        <v>28.5</v>
      </c>
      <c r="L159" s="99" t="s">
        <v>236</v>
      </c>
      <c r="M159" s="46">
        <v>1</v>
      </c>
      <c r="N159" s="46">
        <v>2</v>
      </c>
      <c r="O159" s="45">
        <v>1</v>
      </c>
      <c r="P159" s="46">
        <v>5</v>
      </c>
      <c r="Q159" s="46">
        <v>1</v>
      </c>
      <c r="R159" s="46">
        <f t="shared" si="22"/>
        <v>160</v>
      </c>
      <c r="S159" s="46">
        <f t="shared" si="23"/>
        <v>8</v>
      </c>
      <c r="T159" s="46">
        <f t="shared" si="18"/>
        <v>168</v>
      </c>
      <c r="U159" s="125" t="s">
        <v>22</v>
      </c>
      <c r="V159" s="147">
        <v>6</v>
      </c>
      <c r="W159" s="14"/>
      <c r="X159" s="14"/>
      <c r="Y159" s="14"/>
      <c r="Z159" s="14"/>
      <c r="AA159" s="14"/>
      <c r="AB159" s="14"/>
      <c r="AC159" s="14"/>
    </row>
    <row r="160" spans="1:29" ht="20.100000000000001" customHeight="1" x14ac:dyDescent="0.2">
      <c r="A160" s="113">
        <v>30207</v>
      </c>
      <c r="B160" s="113">
        <v>305</v>
      </c>
      <c r="C160" s="20">
        <v>0</v>
      </c>
      <c r="D160" s="20">
        <v>1.6</v>
      </c>
      <c r="E160" s="20">
        <v>0</v>
      </c>
      <c r="F160" s="20">
        <v>2.1549999999999998</v>
      </c>
      <c r="G160" s="16">
        <f t="shared" si="19"/>
        <v>2.1549999999999998</v>
      </c>
      <c r="H160" s="47" t="s">
        <v>484</v>
      </c>
      <c r="I160" s="139" t="s">
        <v>9</v>
      </c>
      <c r="J160" s="20">
        <v>0.7</v>
      </c>
      <c r="K160" s="78">
        <v>0.72499999999999998</v>
      </c>
      <c r="L160" s="98" t="s">
        <v>237</v>
      </c>
      <c r="M160" s="46">
        <v>1</v>
      </c>
      <c r="N160" s="80">
        <v>2</v>
      </c>
      <c r="O160" s="46">
        <v>2</v>
      </c>
      <c r="P160" s="46">
        <v>5</v>
      </c>
      <c r="Q160" s="46">
        <v>1</v>
      </c>
      <c r="R160" s="46">
        <f t="shared" si="22"/>
        <v>160</v>
      </c>
      <c r="S160" s="46">
        <v>16</v>
      </c>
      <c r="T160" s="46">
        <f t="shared" si="18"/>
        <v>176</v>
      </c>
      <c r="U160" s="125" t="s">
        <v>22</v>
      </c>
      <c r="V160" s="147">
        <v>6</v>
      </c>
      <c r="W160" s="14"/>
      <c r="X160" s="14"/>
      <c r="Y160" s="14"/>
      <c r="Z160" s="14"/>
      <c r="AA160" s="14"/>
      <c r="AB160" s="14"/>
      <c r="AC160" s="14"/>
    </row>
    <row r="161" spans="1:250" ht="20.100000000000001" customHeight="1" x14ac:dyDescent="0.2">
      <c r="A161" s="113">
        <v>30208</v>
      </c>
      <c r="B161" s="113">
        <v>305</v>
      </c>
      <c r="C161" s="20">
        <v>1.6</v>
      </c>
      <c r="D161" s="20">
        <v>5.4</v>
      </c>
      <c r="E161" s="20">
        <v>2.1549999999999998</v>
      </c>
      <c r="F161" s="20">
        <v>7.4059999999999997</v>
      </c>
      <c r="G161" s="16">
        <f t="shared" si="19"/>
        <v>5.2509999999999994</v>
      </c>
      <c r="H161" s="47" t="s">
        <v>485</v>
      </c>
      <c r="I161" s="139" t="s">
        <v>9</v>
      </c>
      <c r="J161" s="20">
        <v>4.8</v>
      </c>
      <c r="K161" s="78">
        <v>4.7750000000000004</v>
      </c>
      <c r="L161" s="98" t="s">
        <v>238</v>
      </c>
      <c r="M161" s="46">
        <v>1</v>
      </c>
      <c r="N161" s="46">
        <v>2</v>
      </c>
      <c r="O161" s="46">
        <v>2</v>
      </c>
      <c r="P161" s="46">
        <v>5</v>
      </c>
      <c r="Q161" s="46">
        <v>1</v>
      </c>
      <c r="R161" s="46">
        <f t="shared" si="22"/>
        <v>160</v>
      </c>
      <c r="S161" s="46">
        <f t="shared" ref="S161:S190" si="24">O161*Q161*8</f>
        <v>16</v>
      </c>
      <c r="T161" s="46">
        <f t="shared" si="18"/>
        <v>176</v>
      </c>
      <c r="U161" s="125" t="s">
        <v>22</v>
      </c>
      <c r="V161" s="147">
        <v>6</v>
      </c>
      <c r="W161" s="14"/>
      <c r="X161" s="14"/>
      <c r="Y161" s="14"/>
      <c r="Z161" s="14"/>
      <c r="AA161" s="14"/>
      <c r="AB161" s="14"/>
      <c r="AC161" s="14"/>
    </row>
    <row r="162" spans="1:250" ht="20.100000000000001" customHeight="1" x14ac:dyDescent="0.2">
      <c r="A162" s="113">
        <v>30210</v>
      </c>
      <c r="B162" s="113">
        <v>305</v>
      </c>
      <c r="C162" s="20">
        <v>10.4</v>
      </c>
      <c r="D162" s="20">
        <v>19.5</v>
      </c>
      <c r="E162" s="20">
        <v>14.271000000000001</v>
      </c>
      <c r="F162" s="20">
        <v>20.568999999999999</v>
      </c>
      <c r="G162" s="16">
        <f t="shared" si="19"/>
        <v>6.2979999999999983</v>
      </c>
      <c r="H162" s="47" t="s">
        <v>23</v>
      </c>
      <c r="I162" s="139" t="s">
        <v>9</v>
      </c>
      <c r="J162" s="20">
        <v>13.6</v>
      </c>
      <c r="K162" s="20">
        <v>13.56</v>
      </c>
      <c r="L162" s="98" t="s">
        <v>239</v>
      </c>
      <c r="M162" s="46">
        <v>1</v>
      </c>
      <c r="N162" s="46">
        <v>1</v>
      </c>
      <c r="O162" s="46">
        <v>1</v>
      </c>
      <c r="P162" s="46">
        <v>5</v>
      </c>
      <c r="Q162" s="46">
        <v>1</v>
      </c>
      <c r="R162" s="14">
        <f t="shared" si="22"/>
        <v>80</v>
      </c>
      <c r="S162" s="14">
        <f t="shared" si="24"/>
        <v>8</v>
      </c>
      <c r="T162" s="14">
        <f t="shared" si="18"/>
        <v>88</v>
      </c>
      <c r="U162" s="125" t="s">
        <v>22</v>
      </c>
      <c r="V162" s="147">
        <v>6</v>
      </c>
      <c r="W162" s="14"/>
      <c r="X162" s="14"/>
      <c r="Y162" s="14"/>
      <c r="Z162" s="14"/>
      <c r="AA162" s="14"/>
      <c r="AB162" s="14"/>
      <c r="AC162" s="14"/>
    </row>
    <row r="163" spans="1:250" ht="20.100000000000001" customHeight="1" x14ac:dyDescent="0.2">
      <c r="A163" s="113">
        <v>30211</v>
      </c>
      <c r="B163" s="113">
        <v>305</v>
      </c>
      <c r="C163" s="20">
        <v>19.5</v>
      </c>
      <c r="D163" s="20">
        <v>29.3</v>
      </c>
      <c r="E163" s="20">
        <v>20.568999999999999</v>
      </c>
      <c r="F163" s="20">
        <v>31.675000000000001</v>
      </c>
      <c r="G163" s="16">
        <f t="shared" si="19"/>
        <v>11.106000000000002</v>
      </c>
      <c r="H163" s="47" t="s">
        <v>486</v>
      </c>
      <c r="I163" s="139" t="s">
        <v>88</v>
      </c>
      <c r="J163" s="20">
        <v>19.899999999999999</v>
      </c>
      <c r="K163" s="78">
        <v>20.56</v>
      </c>
      <c r="L163" s="98" t="s">
        <v>24</v>
      </c>
      <c r="M163" s="46">
        <v>1</v>
      </c>
      <c r="N163" s="46">
        <v>1</v>
      </c>
      <c r="O163" s="46">
        <v>1</v>
      </c>
      <c r="P163" s="46">
        <v>2</v>
      </c>
      <c r="Q163" s="46">
        <v>1</v>
      </c>
      <c r="R163" s="14">
        <f t="shared" si="22"/>
        <v>32</v>
      </c>
      <c r="S163" s="14">
        <f t="shared" si="24"/>
        <v>8</v>
      </c>
      <c r="T163" s="14">
        <f t="shared" si="18"/>
        <v>40</v>
      </c>
      <c r="U163" s="125" t="s">
        <v>22</v>
      </c>
      <c r="V163" s="147">
        <v>6</v>
      </c>
      <c r="W163" s="14"/>
      <c r="X163" s="14"/>
      <c r="Y163" s="14"/>
      <c r="Z163" s="14"/>
      <c r="AA163" s="14"/>
      <c r="AB163" s="14"/>
      <c r="AC163" s="14"/>
    </row>
    <row r="164" spans="1:250" ht="20.100000000000001" customHeight="1" x14ac:dyDescent="0.2">
      <c r="A164" s="113">
        <v>30213</v>
      </c>
      <c r="B164" s="113">
        <v>305</v>
      </c>
      <c r="C164" s="20">
        <v>29.3</v>
      </c>
      <c r="D164" s="20">
        <v>33.1</v>
      </c>
      <c r="E164" s="20">
        <v>31.675000000000001</v>
      </c>
      <c r="F164" s="20">
        <v>32.811999999999998</v>
      </c>
      <c r="G164" s="16">
        <f t="shared" si="19"/>
        <v>1.1369999999999969</v>
      </c>
      <c r="H164" s="47" t="s">
        <v>62</v>
      </c>
      <c r="I164" s="139" t="s">
        <v>10</v>
      </c>
      <c r="J164" s="20">
        <v>31.2</v>
      </c>
      <c r="K164" s="78">
        <v>32</v>
      </c>
      <c r="L164" s="98" t="s">
        <v>240</v>
      </c>
      <c r="M164" s="14">
        <v>1</v>
      </c>
      <c r="N164" s="14">
        <v>2</v>
      </c>
      <c r="O164" s="46">
        <v>2</v>
      </c>
      <c r="P164" s="14">
        <v>5</v>
      </c>
      <c r="Q164" s="14">
        <v>1</v>
      </c>
      <c r="R164" s="14">
        <f t="shared" si="22"/>
        <v>160</v>
      </c>
      <c r="S164" s="14">
        <f t="shared" si="24"/>
        <v>16</v>
      </c>
      <c r="T164" s="14">
        <f t="shared" si="18"/>
        <v>176</v>
      </c>
      <c r="U164" s="125" t="s">
        <v>22</v>
      </c>
      <c r="V164" s="147">
        <v>6</v>
      </c>
      <c r="W164" s="14"/>
      <c r="X164" s="14"/>
      <c r="Y164" s="14"/>
      <c r="Z164" s="14"/>
      <c r="AA164" s="14"/>
      <c r="AB164" s="14"/>
      <c r="AC164" s="14"/>
    </row>
    <row r="165" spans="1:250" s="28" customFormat="1" ht="20.100000000000001" customHeight="1" x14ac:dyDescent="0.2">
      <c r="A165" s="113">
        <v>30214</v>
      </c>
      <c r="B165" s="113">
        <v>305</v>
      </c>
      <c r="C165" s="20">
        <v>33.1</v>
      </c>
      <c r="D165" s="20">
        <v>49.1</v>
      </c>
      <c r="E165" s="20">
        <v>32.811999999999998</v>
      </c>
      <c r="F165" s="20">
        <v>49.962000000000003</v>
      </c>
      <c r="G165" s="16">
        <f t="shared" si="19"/>
        <v>17.150000000000006</v>
      </c>
      <c r="H165" s="47" t="s">
        <v>487</v>
      </c>
      <c r="I165" s="139" t="s">
        <v>9</v>
      </c>
      <c r="J165" s="20">
        <v>44.46</v>
      </c>
      <c r="K165" s="78">
        <v>44.46</v>
      </c>
      <c r="L165" s="98" t="s">
        <v>241</v>
      </c>
      <c r="M165" s="14">
        <v>1</v>
      </c>
      <c r="N165" s="14">
        <v>1</v>
      </c>
      <c r="O165" s="45">
        <v>1</v>
      </c>
      <c r="P165" s="14">
        <v>5</v>
      </c>
      <c r="Q165" s="14">
        <v>1</v>
      </c>
      <c r="R165" s="14">
        <f t="shared" si="22"/>
        <v>80</v>
      </c>
      <c r="S165" s="14">
        <f t="shared" si="24"/>
        <v>8</v>
      </c>
      <c r="T165" s="14">
        <f t="shared" si="18"/>
        <v>88</v>
      </c>
      <c r="U165" s="125" t="s">
        <v>22</v>
      </c>
      <c r="V165" s="147">
        <v>6</v>
      </c>
      <c r="W165" s="14"/>
      <c r="X165" s="14"/>
      <c r="Y165" s="14"/>
      <c r="Z165" s="14"/>
      <c r="AA165" s="14"/>
      <c r="AB165" s="14"/>
      <c r="AC165" s="14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</row>
    <row r="166" spans="1:250" s="28" customFormat="1" ht="20.100000000000001" customHeight="1" x14ac:dyDescent="0.2">
      <c r="A166" s="113">
        <v>30215</v>
      </c>
      <c r="B166" s="113">
        <v>305</v>
      </c>
      <c r="C166" s="20">
        <v>49.1</v>
      </c>
      <c r="D166" s="20">
        <v>61.6</v>
      </c>
      <c r="E166" s="20">
        <v>49.962000000000003</v>
      </c>
      <c r="F166" s="20">
        <v>61.496000000000002</v>
      </c>
      <c r="G166" s="16">
        <f t="shared" si="19"/>
        <v>11.533999999999999</v>
      </c>
      <c r="H166" s="47" t="s">
        <v>488</v>
      </c>
      <c r="I166" s="139" t="s">
        <v>88</v>
      </c>
      <c r="J166" s="20">
        <v>57</v>
      </c>
      <c r="K166" s="78">
        <v>56.924999999999997</v>
      </c>
      <c r="L166" s="98" t="s">
        <v>25</v>
      </c>
      <c r="M166" s="14">
        <v>1</v>
      </c>
      <c r="N166" s="14">
        <v>1</v>
      </c>
      <c r="O166" s="46">
        <v>1</v>
      </c>
      <c r="P166" s="14">
        <v>2</v>
      </c>
      <c r="Q166" s="14">
        <v>1</v>
      </c>
      <c r="R166" s="14">
        <f t="shared" si="22"/>
        <v>32</v>
      </c>
      <c r="S166" s="14">
        <f t="shared" si="24"/>
        <v>8</v>
      </c>
      <c r="T166" s="14">
        <f t="shared" si="18"/>
        <v>40</v>
      </c>
      <c r="U166" s="125" t="s">
        <v>22</v>
      </c>
      <c r="V166" s="147">
        <v>6</v>
      </c>
      <c r="W166" s="14"/>
      <c r="X166" s="14"/>
      <c r="Y166" s="14"/>
      <c r="Z166" s="14"/>
      <c r="AA166" s="14"/>
      <c r="AB166" s="14"/>
      <c r="AC166" s="14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</row>
    <row r="167" spans="1:250" s="28" customFormat="1" ht="20.100000000000001" customHeight="1" x14ac:dyDescent="0.2">
      <c r="A167" s="81">
        <v>30216</v>
      </c>
      <c r="B167" s="81">
        <v>306</v>
      </c>
      <c r="C167" s="20">
        <v>9.8000000000000007</v>
      </c>
      <c r="D167" s="20">
        <v>17</v>
      </c>
      <c r="E167" s="20">
        <v>9.7409999999999997</v>
      </c>
      <c r="F167" s="86">
        <v>29.641999999999999</v>
      </c>
      <c r="G167" s="16">
        <f t="shared" si="19"/>
        <v>19.901</v>
      </c>
      <c r="H167" s="47" t="s">
        <v>489</v>
      </c>
      <c r="I167" s="139" t="s">
        <v>9</v>
      </c>
      <c r="J167" s="38">
        <v>14.3</v>
      </c>
      <c r="K167" s="38">
        <v>14.26</v>
      </c>
      <c r="L167" s="99" t="s">
        <v>26</v>
      </c>
      <c r="M167" s="31">
        <v>1</v>
      </c>
      <c r="N167" s="31">
        <v>1</v>
      </c>
      <c r="O167" s="45">
        <v>1</v>
      </c>
      <c r="P167" s="14">
        <v>5</v>
      </c>
      <c r="Q167" s="14">
        <v>1</v>
      </c>
      <c r="R167" s="14">
        <f t="shared" si="22"/>
        <v>80</v>
      </c>
      <c r="S167" s="14">
        <f t="shared" si="24"/>
        <v>8</v>
      </c>
      <c r="T167" s="14">
        <f t="shared" si="18"/>
        <v>88</v>
      </c>
      <c r="U167" s="125" t="s">
        <v>22</v>
      </c>
      <c r="V167" s="147">
        <v>6</v>
      </c>
      <c r="W167" s="31"/>
      <c r="X167" s="31"/>
      <c r="Y167" s="31"/>
      <c r="Z167" s="31"/>
      <c r="AA167" s="31"/>
      <c r="AB167" s="31"/>
      <c r="AC167" s="31"/>
    </row>
    <row r="168" spans="1:250" s="28" customFormat="1" ht="20.100000000000001" customHeight="1" x14ac:dyDescent="0.2">
      <c r="A168" s="81">
        <v>30218</v>
      </c>
      <c r="B168" s="81">
        <v>306</v>
      </c>
      <c r="C168" s="20">
        <v>27.4</v>
      </c>
      <c r="D168" s="20">
        <v>32.6</v>
      </c>
      <c r="E168" s="20">
        <v>29.641999999999999</v>
      </c>
      <c r="F168" s="20">
        <v>31.896000000000001</v>
      </c>
      <c r="G168" s="16">
        <f t="shared" si="19"/>
        <v>2.2540000000000013</v>
      </c>
      <c r="H168" s="47" t="s">
        <v>63</v>
      </c>
      <c r="I168" s="139" t="s">
        <v>9</v>
      </c>
      <c r="J168" s="38">
        <v>31.8</v>
      </c>
      <c r="K168" s="74">
        <v>31.75</v>
      </c>
      <c r="L168" s="98" t="s">
        <v>242</v>
      </c>
      <c r="M168" s="14">
        <v>1</v>
      </c>
      <c r="N168" s="47">
        <v>2</v>
      </c>
      <c r="O168" s="14">
        <v>2</v>
      </c>
      <c r="P168" s="31">
        <v>5</v>
      </c>
      <c r="Q168" s="31">
        <v>1</v>
      </c>
      <c r="R168" s="14">
        <f t="shared" si="22"/>
        <v>160</v>
      </c>
      <c r="S168" s="14">
        <f t="shared" si="24"/>
        <v>16</v>
      </c>
      <c r="T168" s="14">
        <f t="shared" si="18"/>
        <v>176</v>
      </c>
      <c r="U168" s="125" t="s">
        <v>22</v>
      </c>
      <c r="V168" s="147">
        <v>6</v>
      </c>
      <c r="W168" s="31"/>
      <c r="X168" s="31"/>
      <c r="Y168" s="31"/>
      <c r="Z168" s="31"/>
      <c r="AA168" s="31"/>
      <c r="AB168" s="31"/>
      <c r="AC168" s="31"/>
    </row>
    <row r="169" spans="1:250" s="28" customFormat="1" ht="20.100000000000001" customHeight="1" x14ac:dyDescent="0.2">
      <c r="A169" s="81">
        <v>30219</v>
      </c>
      <c r="B169" s="81">
        <v>306</v>
      </c>
      <c r="C169" s="20">
        <v>32.6</v>
      </c>
      <c r="D169" s="20">
        <v>35.700000000000003</v>
      </c>
      <c r="E169" s="20">
        <v>31.869</v>
      </c>
      <c r="F169" s="16">
        <v>45.933999999999997</v>
      </c>
      <c r="G169" s="16">
        <f t="shared" si="19"/>
        <v>14.064999999999998</v>
      </c>
      <c r="H169" s="149" t="s">
        <v>490</v>
      </c>
      <c r="I169" s="18" t="s">
        <v>88</v>
      </c>
      <c r="J169" s="16">
        <v>37.700000000000003</v>
      </c>
      <c r="K169" s="88">
        <v>37.65</v>
      </c>
      <c r="L169" s="95" t="s">
        <v>243</v>
      </c>
      <c r="M169" s="14">
        <v>1</v>
      </c>
      <c r="N169" s="14">
        <v>1</v>
      </c>
      <c r="O169" s="14">
        <v>1</v>
      </c>
      <c r="P169" s="14">
        <v>5</v>
      </c>
      <c r="Q169" s="14">
        <v>1</v>
      </c>
      <c r="R169" s="14">
        <f t="shared" si="22"/>
        <v>80</v>
      </c>
      <c r="S169" s="14">
        <f t="shared" si="24"/>
        <v>8</v>
      </c>
      <c r="T169" s="14">
        <f t="shared" si="18"/>
        <v>88</v>
      </c>
      <c r="U169" s="125" t="s">
        <v>22</v>
      </c>
      <c r="V169" s="147">
        <v>6</v>
      </c>
      <c r="W169" s="31"/>
      <c r="X169" s="31"/>
      <c r="Y169" s="31"/>
      <c r="Z169" s="31"/>
      <c r="AA169" s="31"/>
      <c r="AB169" s="31"/>
      <c r="AC169" s="31"/>
    </row>
    <row r="170" spans="1:250" ht="20.100000000000001" customHeight="1" x14ac:dyDescent="0.2">
      <c r="A170" s="139">
        <v>30221</v>
      </c>
      <c r="B170" s="139">
        <v>307</v>
      </c>
      <c r="C170" s="20">
        <v>6.7</v>
      </c>
      <c r="D170" s="20">
        <v>11.7</v>
      </c>
      <c r="E170" s="20">
        <v>6.14</v>
      </c>
      <c r="F170" s="20">
        <v>11.746</v>
      </c>
      <c r="G170" s="16">
        <f t="shared" si="19"/>
        <v>5.6060000000000008</v>
      </c>
      <c r="H170" s="47" t="s">
        <v>494</v>
      </c>
      <c r="I170" s="139" t="s">
        <v>9</v>
      </c>
      <c r="J170" s="38">
        <v>8.5</v>
      </c>
      <c r="K170" s="78">
        <v>8.5</v>
      </c>
      <c r="L170" s="98" t="s">
        <v>244</v>
      </c>
      <c r="M170" s="14">
        <v>2</v>
      </c>
      <c r="N170" s="14">
        <v>4</v>
      </c>
      <c r="O170" s="14">
        <v>2</v>
      </c>
      <c r="P170" s="14">
        <v>5</v>
      </c>
      <c r="Q170" s="14">
        <v>1</v>
      </c>
      <c r="R170" s="14">
        <f t="shared" si="22"/>
        <v>320</v>
      </c>
      <c r="S170" s="14">
        <f t="shared" si="24"/>
        <v>16</v>
      </c>
      <c r="T170" s="14">
        <f t="shared" si="18"/>
        <v>336</v>
      </c>
      <c r="U170" s="125" t="s">
        <v>22</v>
      </c>
      <c r="V170" s="147">
        <v>6</v>
      </c>
      <c r="W170" s="31"/>
      <c r="X170" s="31"/>
      <c r="Y170" s="31"/>
      <c r="Z170" s="31"/>
      <c r="AA170" s="31"/>
      <c r="AB170" s="31"/>
      <c r="AC170" s="31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  <c r="IP170" s="28"/>
    </row>
    <row r="171" spans="1:250" ht="20.100000000000001" customHeight="1" x14ac:dyDescent="0.2">
      <c r="A171" s="81">
        <v>30222</v>
      </c>
      <c r="B171" s="81">
        <v>307</v>
      </c>
      <c r="C171" s="20">
        <v>11.7</v>
      </c>
      <c r="D171" s="20">
        <v>23.8</v>
      </c>
      <c r="E171" s="20">
        <v>11.746</v>
      </c>
      <c r="F171" s="20">
        <v>23.748999999999999</v>
      </c>
      <c r="G171" s="16">
        <f t="shared" si="19"/>
        <v>12.002999999999998</v>
      </c>
      <c r="H171" s="47" t="s">
        <v>491</v>
      </c>
      <c r="I171" s="139" t="s">
        <v>9</v>
      </c>
      <c r="J171" s="38">
        <v>17.55</v>
      </c>
      <c r="K171" s="38">
        <v>17.55</v>
      </c>
      <c r="L171" s="98" t="s">
        <v>245</v>
      </c>
      <c r="M171" s="14">
        <v>1</v>
      </c>
      <c r="N171" s="14">
        <v>2</v>
      </c>
      <c r="O171" s="14">
        <v>1</v>
      </c>
      <c r="P171" s="14">
        <v>5</v>
      </c>
      <c r="Q171" s="14">
        <v>1</v>
      </c>
      <c r="R171" s="14">
        <f t="shared" si="22"/>
        <v>160</v>
      </c>
      <c r="S171" s="14">
        <f t="shared" si="24"/>
        <v>8</v>
      </c>
      <c r="T171" s="14">
        <f t="shared" si="18"/>
        <v>168</v>
      </c>
      <c r="U171" s="125" t="s">
        <v>22</v>
      </c>
      <c r="V171" s="147">
        <v>6</v>
      </c>
      <c r="W171" s="31"/>
      <c r="X171" s="31"/>
      <c r="Y171" s="31"/>
      <c r="Z171" s="31"/>
      <c r="AA171" s="31"/>
      <c r="AB171" s="31"/>
      <c r="AC171" s="31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 s="28"/>
      <c r="IN171" s="28"/>
      <c r="IO171" s="28"/>
      <c r="IP171" s="28"/>
    </row>
    <row r="172" spans="1:250" s="28" customFormat="1" ht="20.100000000000001" customHeight="1" x14ac:dyDescent="0.2">
      <c r="A172" s="139">
        <v>30223</v>
      </c>
      <c r="B172" s="139">
        <v>307</v>
      </c>
      <c r="C172" s="20">
        <v>23.8</v>
      </c>
      <c r="D172" s="20">
        <v>34.299999999999997</v>
      </c>
      <c r="E172" s="20">
        <v>23.748999999999999</v>
      </c>
      <c r="F172" s="20">
        <v>34.518999999999998</v>
      </c>
      <c r="G172" s="16">
        <f t="shared" si="19"/>
        <v>10.77</v>
      </c>
      <c r="H172" s="47" t="s">
        <v>492</v>
      </c>
      <c r="I172" s="139" t="s">
        <v>9</v>
      </c>
      <c r="J172" s="20">
        <v>28.52</v>
      </c>
      <c r="K172" s="20">
        <v>28.52</v>
      </c>
      <c r="L172" s="98" t="s">
        <v>246</v>
      </c>
      <c r="M172" s="14">
        <v>1</v>
      </c>
      <c r="N172" s="14">
        <v>2</v>
      </c>
      <c r="O172" s="14">
        <v>1</v>
      </c>
      <c r="P172" s="14">
        <v>5</v>
      </c>
      <c r="Q172" s="14">
        <v>1</v>
      </c>
      <c r="R172" s="14">
        <f t="shared" si="22"/>
        <v>160</v>
      </c>
      <c r="S172" s="14">
        <f t="shared" si="24"/>
        <v>8</v>
      </c>
      <c r="T172" s="14">
        <f t="shared" si="18"/>
        <v>168</v>
      </c>
      <c r="U172" s="125" t="s">
        <v>22</v>
      </c>
      <c r="V172" s="147">
        <v>6</v>
      </c>
      <c r="W172" s="14"/>
      <c r="X172" s="14"/>
      <c r="Y172" s="14"/>
      <c r="Z172" s="14"/>
      <c r="AA172" s="14"/>
      <c r="AB172" s="14"/>
      <c r="AC172" s="14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</row>
    <row r="173" spans="1:250" ht="20.100000000000001" customHeight="1" x14ac:dyDescent="0.2">
      <c r="A173" s="81">
        <v>30225</v>
      </c>
      <c r="B173" s="81">
        <v>307</v>
      </c>
      <c r="C173" s="20">
        <v>39.700000000000003</v>
      </c>
      <c r="D173" s="20">
        <v>49.3</v>
      </c>
      <c r="E173" s="20">
        <v>39.453000000000003</v>
      </c>
      <c r="F173" s="20">
        <v>49.183999999999997</v>
      </c>
      <c r="G173" s="16">
        <f t="shared" si="19"/>
        <v>9.7309999999999945</v>
      </c>
      <c r="H173" s="47" t="s">
        <v>493</v>
      </c>
      <c r="I173" s="139" t="s">
        <v>9</v>
      </c>
      <c r="J173" s="20">
        <v>41.36</v>
      </c>
      <c r="K173" s="78">
        <v>41.36</v>
      </c>
      <c r="L173" s="98" t="s">
        <v>248</v>
      </c>
      <c r="M173" s="14">
        <v>1</v>
      </c>
      <c r="N173" s="14">
        <v>1</v>
      </c>
      <c r="O173" s="14">
        <v>1</v>
      </c>
      <c r="P173" s="14">
        <v>5</v>
      </c>
      <c r="Q173" s="14">
        <v>1</v>
      </c>
      <c r="R173" s="14">
        <f t="shared" si="22"/>
        <v>80</v>
      </c>
      <c r="S173" s="14">
        <f t="shared" si="24"/>
        <v>8</v>
      </c>
      <c r="T173" s="14">
        <f t="shared" si="18"/>
        <v>88</v>
      </c>
      <c r="U173" s="125" t="s">
        <v>22</v>
      </c>
      <c r="V173" s="147">
        <v>6</v>
      </c>
      <c r="W173" s="31"/>
      <c r="X173" s="31"/>
      <c r="Y173" s="31"/>
      <c r="Z173" s="31"/>
      <c r="AA173" s="31"/>
      <c r="AB173" s="31"/>
      <c r="AC173" s="31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  <c r="IP173" s="28"/>
    </row>
    <row r="174" spans="1:250" ht="20.100000000000001" customHeight="1" x14ac:dyDescent="0.2">
      <c r="A174" s="139">
        <v>30226</v>
      </c>
      <c r="B174" s="139">
        <v>308</v>
      </c>
      <c r="C174" s="85">
        <v>0</v>
      </c>
      <c r="D174" s="85">
        <v>1.7</v>
      </c>
      <c r="E174" s="85">
        <v>0</v>
      </c>
      <c r="F174" s="85">
        <v>2.5</v>
      </c>
      <c r="G174" s="16">
        <f t="shared" si="19"/>
        <v>2.5</v>
      </c>
      <c r="H174" s="47" t="s">
        <v>65</v>
      </c>
      <c r="I174" s="139" t="s">
        <v>9</v>
      </c>
      <c r="J174" s="20">
        <v>0.5</v>
      </c>
      <c r="K174" s="82">
        <v>0.63</v>
      </c>
      <c r="L174" s="98" t="s">
        <v>22</v>
      </c>
      <c r="M174" s="14">
        <v>1</v>
      </c>
      <c r="N174" s="80">
        <v>2</v>
      </c>
      <c r="O174" s="14">
        <v>1</v>
      </c>
      <c r="P174" s="14">
        <v>5</v>
      </c>
      <c r="Q174" s="14">
        <v>1</v>
      </c>
      <c r="R174" s="14">
        <f t="shared" si="22"/>
        <v>160</v>
      </c>
      <c r="S174" s="14">
        <f t="shared" si="24"/>
        <v>8</v>
      </c>
      <c r="T174" s="14">
        <f t="shared" si="18"/>
        <v>168</v>
      </c>
      <c r="U174" s="125" t="s">
        <v>22</v>
      </c>
      <c r="V174" s="147">
        <v>6</v>
      </c>
      <c r="W174" s="14"/>
      <c r="X174" s="14"/>
      <c r="Y174" s="14"/>
      <c r="Z174" s="14"/>
      <c r="AA174" s="14"/>
      <c r="AB174" s="14"/>
      <c r="AC174" s="14"/>
    </row>
    <row r="175" spans="1:250" ht="20.100000000000001" customHeight="1" x14ac:dyDescent="0.2">
      <c r="A175" s="136">
        <v>30227</v>
      </c>
      <c r="B175" s="108">
        <v>308</v>
      </c>
      <c r="C175" s="85">
        <v>1.7</v>
      </c>
      <c r="D175" s="20">
        <v>8.1</v>
      </c>
      <c r="E175" s="85">
        <v>2.5</v>
      </c>
      <c r="F175" s="85">
        <v>8.0749999999999993</v>
      </c>
      <c r="G175" s="16">
        <f t="shared" si="19"/>
        <v>5.5749999999999993</v>
      </c>
      <c r="H175" s="47" t="s">
        <v>495</v>
      </c>
      <c r="I175" s="143" t="s">
        <v>9</v>
      </c>
      <c r="J175" s="85">
        <v>5.4</v>
      </c>
      <c r="K175" s="82">
        <v>5.32</v>
      </c>
      <c r="L175" s="98" t="s">
        <v>249</v>
      </c>
      <c r="M175" s="14">
        <v>1</v>
      </c>
      <c r="N175" s="14">
        <v>2</v>
      </c>
      <c r="O175" s="14">
        <v>2</v>
      </c>
      <c r="P175" s="14">
        <v>5</v>
      </c>
      <c r="Q175" s="14">
        <v>1</v>
      </c>
      <c r="R175" s="14">
        <f t="shared" si="22"/>
        <v>160</v>
      </c>
      <c r="S175" s="14">
        <f t="shared" si="24"/>
        <v>16</v>
      </c>
      <c r="T175" s="14">
        <f t="shared" si="18"/>
        <v>176</v>
      </c>
      <c r="U175" s="125" t="s">
        <v>22</v>
      </c>
      <c r="V175" s="147">
        <v>6</v>
      </c>
      <c r="W175" s="14"/>
      <c r="X175" s="14"/>
      <c r="Y175" s="14"/>
      <c r="Z175" s="14"/>
      <c r="AA175" s="14"/>
      <c r="AB175" s="14"/>
      <c r="AC175" s="14"/>
    </row>
    <row r="176" spans="1:250" ht="20.100000000000001" customHeight="1" x14ac:dyDescent="0.2">
      <c r="A176" s="113">
        <v>30228</v>
      </c>
      <c r="B176" s="136">
        <v>308</v>
      </c>
      <c r="C176" s="85">
        <v>8.1</v>
      </c>
      <c r="D176" s="85">
        <v>16.5</v>
      </c>
      <c r="E176" s="85">
        <v>8.0749999999999993</v>
      </c>
      <c r="F176" s="20">
        <v>17.957000000000001</v>
      </c>
      <c r="G176" s="16">
        <f t="shared" si="19"/>
        <v>9.8820000000000014</v>
      </c>
      <c r="H176" s="47" t="s">
        <v>499</v>
      </c>
      <c r="I176" s="139" t="s">
        <v>9</v>
      </c>
      <c r="J176" s="20">
        <v>20.8</v>
      </c>
      <c r="K176" s="20">
        <v>20.81</v>
      </c>
      <c r="L176" s="98" t="s">
        <v>250</v>
      </c>
      <c r="M176" s="14">
        <v>1</v>
      </c>
      <c r="N176" s="14">
        <v>2</v>
      </c>
      <c r="O176" s="14">
        <v>2</v>
      </c>
      <c r="P176" s="14">
        <v>5</v>
      </c>
      <c r="Q176" s="14">
        <v>1</v>
      </c>
      <c r="R176" s="14">
        <f t="shared" si="22"/>
        <v>160</v>
      </c>
      <c r="S176" s="14">
        <f t="shared" si="24"/>
        <v>16</v>
      </c>
      <c r="T176" s="14">
        <f t="shared" si="18"/>
        <v>176</v>
      </c>
      <c r="U176" s="125" t="s">
        <v>22</v>
      </c>
      <c r="V176" s="147">
        <v>6</v>
      </c>
      <c r="W176" s="14"/>
      <c r="X176" s="14"/>
      <c r="Y176" s="14"/>
      <c r="Z176" s="14"/>
      <c r="AA176" s="14"/>
      <c r="AB176" s="14"/>
      <c r="AC176" s="14"/>
    </row>
    <row r="177" spans="1:250" ht="20.100000000000001" customHeight="1" x14ac:dyDescent="0.2">
      <c r="A177" s="113">
        <v>30230</v>
      </c>
      <c r="B177" s="113">
        <v>308</v>
      </c>
      <c r="C177" s="20">
        <v>23.8</v>
      </c>
      <c r="D177" s="20">
        <v>38.9</v>
      </c>
      <c r="E177" s="20">
        <v>24.100999999999999</v>
      </c>
      <c r="F177" s="20">
        <v>46.588000000000001</v>
      </c>
      <c r="G177" s="16">
        <f t="shared" si="19"/>
        <v>22.487000000000002</v>
      </c>
      <c r="H177" s="47" t="s">
        <v>500</v>
      </c>
      <c r="I177" s="143" t="s">
        <v>9</v>
      </c>
      <c r="J177" s="20">
        <v>30.5</v>
      </c>
      <c r="K177" s="78">
        <v>30.44</v>
      </c>
      <c r="L177" s="98" t="s">
        <v>253</v>
      </c>
      <c r="M177" s="14">
        <v>1</v>
      </c>
      <c r="N177" s="14">
        <v>1</v>
      </c>
      <c r="O177" s="14">
        <v>1</v>
      </c>
      <c r="P177" s="14">
        <v>5</v>
      </c>
      <c r="Q177" s="14">
        <v>1</v>
      </c>
      <c r="R177" s="14">
        <f t="shared" si="22"/>
        <v>80</v>
      </c>
      <c r="S177" s="14">
        <f t="shared" si="24"/>
        <v>8</v>
      </c>
      <c r="T177" s="14">
        <f t="shared" si="18"/>
        <v>88</v>
      </c>
      <c r="U177" s="125" t="s">
        <v>22</v>
      </c>
      <c r="V177" s="147">
        <v>6</v>
      </c>
      <c r="W177" s="14"/>
      <c r="X177" s="14"/>
      <c r="Y177" s="14"/>
      <c r="Z177" s="14"/>
      <c r="AA177" s="14"/>
      <c r="AB177" s="14"/>
      <c r="AC177" s="14"/>
    </row>
    <row r="178" spans="1:250" ht="20.100000000000001" customHeight="1" x14ac:dyDescent="0.2">
      <c r="A178" s="113">
        <v>30231</v>
      </c>
      <c r="B178" s="113">
        <v>312</v>
      </c>
      <c r="C178" s="20">
        <v>0</v>
      </c>
      <c r="D178" s="20">
        <v>5.9</v>
      </c>
      <c r="E178" s="20">
        <v>0</v>
      </c>
      <c r="F178" s="20">
        <v>23.545000000000002</v>
      </c>
      <c r="G178" s="16">
        <f t="shared" si="19"/>
        <v>23.545000000000002</v>
      </c>
      <c r="H178" s="47" t="s">
        <v>496</v>
      </c>
      <c r="I178" s="139" t="s">
        <v>9</v>
      </c>
      <c r="J178" s="20">
        <v>5.3</v>
      </c>
      <c r="K178" s="78">
        <v>5.19</v>
      </c>
      <c r="L178" s="98" t="s">
        <v>27</v>
      </c>
      <c r="M178" s="14">
        <v>1</v>
      </c>
      <c r="N178" s="14">
        <v>1</v>
      </c>
      <c r="O178" s="14">
        <v>1</v>
      </c>
      <c r="P178" s="14">
        <v>5</v>
      </c>
      <c r="Q178" s="14">
        <v>1</v>
      </c>
      <c r="R178" s="14">
        <f t="shared" si="22"/>
        <v>80</v>
      </c>
      <c r="S178" s="14">
        <f t="shared" si="24"/>
        <v>8</v>
      </c>
      <c r="T178" s="14">
        <f t="shared" si="18"/>
        <v>88</v>
      </c>
      <c r="U178" s="125" t="s">
        <v>22</v>
      </c>
      <c r="V178" s="147">
        <v>6</v>
      </c>
      <c r="W178" s="14"/>
      <c r="X178" s="14"/>
      <c r="Y178" s="14"/>
      <c r="Z178" s="14"/>
      <c r="AA178" s="14"/>
      <c r="AB178" s="14"/>
      <c r="AC178" s="14"/>
    </row>
    <row r="179" spans="1:250" ht="20.100000000000001" customHeight="1" x14ac:dyDescent="0.2">
      <c r="A179" s="139">
        <v>30233</v>
      </c>
      <c r="B179" s="139">
        <v>314</v>
      </c>
      <c r="C179" s="20">
        <v>8.9</v>
      </c>
      <c r="D179" s="20">
        <v>15.9</v>
      </c>
      <c r="E179" s="20">
        <v>8.9450000000000003</v>
      </c>
      <c r="F179" s="20">
        <v>15.945</v>
      </c>
      <c r="G179" s="20">
        <f t="shared" ref="G179" si="25">SUM(F179-E179)</f>
        <v>7</v>
      </c>
      <c r="H179" s="47" t="s">
        <v>583</v>
      </c>
      <c r="I179" s="139" t="s">
        <v>579</v>
      </c>
      <c r="J179" s="20">
        <v>10.9</v>
      </c>
      <c r="K179" s="78">
        <v>10.71</v>
      </c>
      <c r="L179" s="98" t="s">
        <v>584</v>
      </c>
      <c r="M179" s="14">
        <v>1</v>
      </c>
      <c r="N179" s="14"/>
      <c r="O179" s="14"/>
      <c r="P179" s="14"/>
      <c r="Q179" s="14"/>
      <c r="R179" s="14"/>
      <c r="S179" s="14"/>
      <c r="T179" s="14"/>
      <c r="U179" s="125"/>
      <c r="V179" s="147"/>
      <c r="W179" s="14"/>
      <c r="X179" s="14"/>
      <c r="Y179" s="14"/>
      <c r="Z179" s="14"/>
      <c r="AA179" s="14"/>
      <c r="AB179" s="14"/>
      <c r="AC179" s="14"/>
    </row>
    <row r="180" spans="1:250" ht="20.100000000000001" customHeight="1" x14ac:dyDescent="0.2">
      <c r="A180" s="113">
        <v>30235</v>
      </c>
      <c r="B180" s="113">
        <v>315</v>
      </c>
      <c r="C180" s="20">
        <v>6.8</v>
      </c>
      <c r="D180" s="20">
        <v>18.7</v>
      </c>
      <c r="E180" s="20">
        <v>0</v>
      </c>
      <c r="F180" s="20">
        <v>18.353999999999999</v>
      </c>
      <c r="G180" s="16">
        <f t="shared" si="19"/>
        <v>18.353999999999999</v>
      </c>
      <c r="H180" s="47" t="s">
        <v>497</v>
      </c>
      <c r="I180" s="139" t="s">
        <v>88</v>
      </c>
      <c r="J180" s="20">
        <v>13.1</v>
      </c>
      <c r="K180" s="78">
        <v>12.76</v>
      </c>
      <c r="L180" s="98" t="s">
        <v>254</v>
      </c>
      <c r="M180" s="14">
        <v>1</v>
      </c>
      <c r="N180" s="14">
        <v>1</v>
      </c>
      <c r="O180" s="14">
        <v>1</v>
      </c>
      <c r="P180" s="14">
        <v>2</v>
      </c>
      <c r="Q180" s="14">
        <v>1</v>
      </c>
      <c r="R180" s="14">
        <f t="shared" si="22"/>
        <v>32</v>
      </c>
      <c r="S180" s="14">
        <f t="shared" si="24"/>
        <v>8</v>
      </c>
      <c r="T180" s="14">
        <f t="shared" si="18"/>
        <v>40</v>
      </c>
      <c r="U180" s="125" t="s">
        <v>22</v>
      </c>
      <c r="V180" s="147">
        <v>6</v>
      </c>
      <c r="W180" s="14"/>
      <c r="X180" s="14"/>
      <c r="Y180" s="14"/>
      <c r="Z180" s="14"/>
      <c r="AA180" s="14"/>
      <c r="AB180" s="14"/>
      <c r="AC180" s="14"/>
    </row>
    <row r="181" spans="1:250" ht="20.100000000000001" customHeight="1" x14ac:dyDescent="0.2">
      <c r="A181" s="79">
        <v>30236</v>
      </c>
      <c r="B181" s="79">
        <v>316</v>
      </c>
      <c r="C181" s="38">
        <v>12.4</v>
      </c>
      <c r="D181" s="38">
        <v>14.4</v>
      </c>
      <c r="E181" s="38">
        <v>12.358000000000001</v>
      </c>
      <c r="F181" s="38">
        <v>14.34</v>
      </c>
      <c r="G181" s="16">
        <f t="shared" si="19"/>
        <v>1.9819999999999993</v>
      </c>
      <c r="H181" s="47" t="s">
        <v>498</v>
      </c>
      <c r="I181" s="139" t="s">
        <v>88</v>
      </c>
      <c r="J181" s="38">
        <v>13.7</v>
      </c>
      <c r="K181" s="74">
        <v>13.75</v>
      </c>
      <c r="L181" s="99" t="s">
        <v>28</v>
      </c>
      <c r="M181" s="31">
        <v>1</v>
      </c>
      <c r="N181" s="31">
        <v>1</v>
      </c>
      <c r="O181" s="31">
        <v>1</v>
      </c>
      <c r="P181" s="31">
        <v>2</v>
      </c>
      <c r="Q181" s="31">
        <v>1</v>
      </c>
      <c r="R181" s="14">
        <f t="shared" si="22"/>
        <v>32</v>
      </c>
      <c r="S181" s="14">
        <f t="shared" si="24"/>
        <v>8</v>
      </c>
      <c r="T181" s="14">
        <f t="shared" si="18"/>
        <v>40</v>
      </c>
      <c r="U181" s="125" t="s">
        <v>22</v>
      </c>
      <c r="V181" s="147">
        <v>6</v>
      </c>
      <c r="W181" s="14"/>
      <c r="X181" s="14"/>
      <c r="Y181" s="14"/>
      <c r="Z181" s="14"/>
      <c r="AA181" s="14"/>
      <c r="AB181" s="14"/>
      <c r="AC181" s="14"/>
    </row>
    <row r="182" spans="1:250" s="28" customFormat="1" ht="20.100000000000001" customHeight="1" x14ac:dyDescent="0.2">
      <c r="A182" s="139">
        <v>30296</v>
      </c>
      <c r="B182" s="81">
        <v>307</v>
      </c>
      <c r="C182" s="20">
        <v>34.1</v>
      </c>
      <c r="D182" s="20">
        <v>39.700000000000003</v>
      </c>
      <c r="E182" s="20">
        <v>34.518999999999998</v>
      </c>
      <c r="F182" s="20">
        <v>39.453000000000003</v>
      </c>
      <c r="G182" s="16">
        <f t="shared" si="19"/>
        <v>4.9340000000000046</v>
      </c>
      <c r="H182" s="47" t="s">
        <v>64</v>
      </c>
      <c r="I182" s="139" t="s">
        <v>9</v>
      </c>
      <c r="J182" s="20">
        <v>36.4</v>
      </c>
      <c r="K182" s="78">
        <v>36.380000000000003</v>
      </c>
      <c r="L182" s="98" t="s">
        <v>247</v>
      </c>
      <c r="M182" s="14">
        <v>1</v>
      </c>
      <c r="N182" s="14">
        <v>2</v>
      </c>
      <c r="O182" s="14">
        <v>1</v>
      </c>
      <c r="P182" s="14">
        <v>5</v>
      </c>
      <c r="Q182" s="14">
        <v>1</v>
      </c>
      <c r="R182" s="14">
        <f t="shared" si="22"/>
        <v>160</v>
      </c>
      <c r="S182" s="14">
        <f t="shared" si="24"/>
        <v>8</v>
      </c>
      <c r="T182" s="14">
        <f t="shared" si="18"/>
        <v>168</v>
      </c>
      <c r="U182" s="125" t="s">
        <v>22</v>
      </c>
      <c r="V182" s="147">
        <v>6</v>
      </c>
      <c r="W182" s="14"/>
      <c r="X182" s="14"/>
      <c r="Y182" s="14"/>
      <c r="Z182" s="14"/>
      <c r="AA182" s="14"/>
      <c r="AB182" s="14"/>
      <c r="AC182" s="14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</row>
    <row r="183" spans="1:250" s="28" customFormat="1" ht="20.100000000000001" customHeight="1" x14ac:dyDescent="0.3">
      <c r="A183" s="139">
        <v>30311</v>
      </c>
      <c r="B183" s="139">
        <v>302</v>
      </c>
      <c r="C183" s="16">
        <v>15.3</v>
      </c>
      <c r="D183" s="20">
        <v>19.899999999999999</v>
      </c>
      <c r="E183" s="20">
        <v>15.212999999999999</v>
      </c>
      <c r="F183" s="20">
        <v>19.657</v>
      </c>
      <c r="G183" s="16">
        <f t="shared" si="19"/>
        <v>4.4440000000000008</v>
      </c>
      <c r="H183" s="47" t="s">
        <v>233</v>
      </c>
      <c r="I183" s="144" t="s">
        <v>10</v>
      </c>
      <c r="J183" s="20">
        <v>18.945</v>
      </c>
      <c r="K183" s="78">
        <v>18.945</v>
      </c>
      <c r="L183" s="97" t="s">
        <v>234</v>
      </c>
      <c r="M183" s="46">
        <v>1</v>
      </c>
      <c r="N183" s="46">
        <v>2</v>
      </c>
      <c r="O183" s="46">
        <v>2</v>
      </c>
      <c r="P183" s="46">
        <v>5</v>
      </c>
      <c r="Q183" s="46">
        <v>1</v>
      </c>
      <c r="R183" s="46">
        <f t="shared" si="22"/>
        <v>160</v>
      </c>
      <c r="S183" s="46">
        <f t="shared" si="24"/>
        <v>16</v>
      </c>
      <c r="T183" s="46">
        <f t="shared" si="18"/>
        <v>176</v>
      </c>
      <c r="U183" s="128" t="s">
        <v>22</v>
      </c>
      <c r="V183" s="156">
        <v>6</v>
      </c>
      <c r="W183" s="14"/>
      <c r="X183" s="14"/>
      <c r="Y183" s="14"/>
      <c r="Z183" s="14"/>
      <c r="AA183" s="14"/>
      <c r="AB183" s="14"/>
      <c r="AC183" s="14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</row>
    <row r="184" spans="1:250" s="28" customFormat="1" ht="20.100000000000001" customHeight="1" x14ac:dyDescent="0.2">
      <c r="A184" s="112">
        <v>30312</v>
      </c>
      <c r="B184" s="139">
        <v>308</v>
      </c>
      <c r="C184" s="20">
        <v>16.5</v>
      </c>
      <c r="D184" s="20">
        <v>23.8</v>
      </c>
      <c r="E184" s="20">
        <v>17.957000000000001</v>
      </c>
      <c r="F184" s="20">
        <v>24.100999999999999</v>
      </c>
      <c r="G184" s="16">
        <f t="shared" si="19"/>
        <v>6.1439999999999984</v>
      </c>
      <c r="H184" s="47" t="s">
        <v>251</v>
      </c>
      <c r="I184" s="144" t="s">
        <v>9</v>
      </c>
      <c r="J184" s="20">
        <v>21.856000000000002</v>
      </c>
      <c r="K184" s="78">
        <v>21.856000000000002</v>
      </c>
      <c r="L184" s="98" t="s">
        <v>252</v>
      </c>
      <c r="M184" s="14">
        <v>1</v>
      </c>
      <c r="N184" s="14">
        <v>2</v>
      </c>
      <c r="O184" s="14">
        <v>2</v>
      </c>
      <c r="P184" s="14">
        <v>5</v>
      </c>
      <c r="Q184" s="14">
        <v>1</v>
      </c>
      <c r="R184" s="14">
        <f t="shared" si="22"/>
        <v>160</v>
      </c>
      <c r="S184" s="14">
        <f t="shared" si="24"/>
        <v>16</v>
      </c>
      <c r="T184" s="14">
        <f t="shared" si="18"/>
        <v>176</v>
      </c>
      <c r="U184" s="125" t="s">
        <v>22</v>
      </c>
      <c r="V184" s="153">
        <v>6</v>
      </c>
      <c r="W184" s="14"/>
      <c r="X184" s="14"/>
      <c r="Y184" s="14"/>
      <c r="Z184" s="14"/>
      <c r="AA184" s="14"/>
      <c r="AB184" s="14"/>
      <c r="AC184" s="14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</row>
    <row r="185" spans="1:250" s="28" customFormat="1" ht="20.100000000000001" customHeight="1" x14ac:dyDescent="0.2">
      <c r="A185" s="140">
        <v>30327</v>
      </c>
      <c r="B185" s="79" t="s">
        <v>255</v>
      </c>
      <c r="C185" s="38">
        <v>208.5</v>
      </c>
      <c r="D185" s="38">
        <v>197.4</v>
      </c>
      <c r="E185" s="38">
        <v>208.5</v>
      </c>
      <c r="F185" s="38">
        <v>197.4</v>
      </c>
      <c r="G185" s="78">
        <v>9.5</v>
      </c>
      <c r="H185" s="47" t="s">
        <v>569</v>
      </c>
      <c r="I185" s="162" t="s">
        <v>9</v>
      </c>
      <c r="J185" s="38">
        <v>203.6</v>
      </c>
      <c r="K185" s="74">
        <v>203.6</v>
      </c>
      <c r="L185" s="98" t="s">
        <v>256</v>
      </c>
      <c r="M185" s="31">
        <v>1</v>
      </c>
      <c r="N185" s="31">
        <v>4</v>
      </c>
      <c r="O185" s="31">
        <v>2</v>
      </c>
      <c r="P185" s="31">
        <v>5</v>
      </c>
      <c r="Q185" s="31">
        <v>1</v>
      </c>
      <c r="R185" s="14">
        <f t="shared" si="22"/>
        <v>320</v>
      </c>
      <c r="S185" s="14">
        <f t="shared" si="24"/>
        <v>16</v>
      </c>
      <c r="T185" s="14">
        <f t="shared" si="18"/>
        <v>336</v>
      </c>
      <c r="U185" s="125" t="s">
        <v>22</v>
      </c>
      <c r="V185" s="153">
        <v>6</v>
      </c>
      <c r="W185" s="14"/>
      <c r="X185" s="14"/>
      <c r="Y185" s="14"/>
      <c r="Z185" s="14"/>
      <c r="AA185" s="14"/>
      <c r="AB185" s="14"/>
      <c r="AC185" s="14"/>
    </row>
    <row r="186" spans="1:250" s="28" customFormat="1" ht="20.100000000000001" customHeight="1" x14ac:dyDescent="0.2">
      <c r="A186" s="140">
        <v>30328</v>
      </c>
      <c r="B186" s="79" t="s">
        <v>255</v>
      </c>
      <c r="C186" s="38">
        <v>197.4</v>
      </c>
      <c r="D186" s="38">
        <v>194.2</v>
      </c>
      <c r="E186" s="38">
        <v>197.4</v>
      </c>
      <c r="F186" s="38">
        <v>194.2</v>
      </c>
      <c r="G186" s="78">
        <v>9.5</v>
      </c>
      <c r="H186" s="47" t="s">
        <v>570</v>
      </c>
      <c r="I186" s="162" t="s">
        <v>9</v>
      </c>
      <c r="J186" s="38">
        <v>195.37299999999999</v>
      </c>
      <c r="K186" s="38">
        <v>195.37299999999999</v>
      </c>
      <c r="L186" s="98" t="s">
        <v>571</v>
      </c>
      <c r="M186" s="31">
        <v>1</v>
      </c>
      <c r="N186" s="31">
        <v>4</v>
      </c>
      <c r="O186" s="31">
        <v>2</v>
      </c>
      <c r="P186" s="31">
        <v>5</v>
      </c>
      <c r="Q186" s="31">
        <v>1</v>
      </c>
      <c r="R186" s="14">
        <f t="shared" si="22"/>
        <v>320</v>
      </c>
      <c r="S186" s="14">
        <f t="shared" si="24"/>
        <v>16</v>
      </c>
      <c r="T186" s="14">
        <f t="shared" si="18"/>
        <v>336</v>
      </c>
      <c r="U186" s="125" t="s">
        <v>22</v>
      </c>
      <c r="V186" s="153">
        <v>6</v>
      </c>
      <c r="W186" s="14"/>
      <c r="X186" s="14"/>
      <c r="Y186" s="14"/>
      <c r="Z186" s="14"/>
      <c r="AA186" s="14"/>
      <c r="AB186" s="14"/>
      <c r="AC186" s="14"/>
    </row>
    <row r="187" spans="1:250" s="28" customFormat="1" ht="20.100000000000001" customHeight="1" x14ac:dyDescent="0.2">
      <c r="A187" s="32">
        <v>30237</v>
      </c>
      <c r="B187" s="29">
        <v>438</v>
      </c>
      <c r="C187" s="33">
        <v>0</v>
      </c>
      <c r="D187" s="33">
        <v>18.652999999999999</v>
      </c>
      <c r="E187" s="33">
        <v>0</v>
      </c>
      <c r="F187" s="33">
        <v>18.651</v>
      </c>
      <c r="G187" s="16">
        <f t="shared" si="19"/>
        <v>18.651</v>
      </c>
      <c r="H187" s="34" t="s">
        <v>501</v>
      </c>
      <c r="I187" s="37" t="s">
        <v>9</v>
      </c>
      <c r="J187" s="38">
        <v>11.5</v>
      </c>
      <c r="K187" s="74">
        <v>11.5</v>
      </c>
      <c r="L187" s="97" t="s">
        <v>257</v>
      </c>
      <c r="M187" s="31">
        <v>1</v>
      </c>
      <c r="N187" s="31">
        <v>1</v>
      </c>
      <c r="O187" s="31">
        <v>1</v>
      </c>
      <c r="P187" s="31">
        <v>5</v>
      </c>
      <c r="Q187" s="31">
        <v>1</v>
      </c>
      <c r="R187" s="31">
        <f t="shared" si="22"/>
        <v>80</v>
      </c>
      <c r="S187" s="31">
        <f t="shared" si="24"/>
        <v>8</v>
      </c>
      <c r="T187" s="31">
        <f t="shared" si="18"/>
        <v>88</v>
      </c>
      <c r="U187" s="129" t="s">
        <v>351</v>
      </c>
      <c r="V187" s="153">
        <v>7</v>
      </c>
      <c r="W187" s="31"/>
      <c r="X187" s="31"/>
      <c r="Y187" s="31"/>
      <c r="Z187" s="31"/>
      <c r="AA187" s="31"/>
      <c r="AB187" s="31"/>
      <c r="AC187" s="31"/>
    </row>
    <row r="188" spans="1:250" s="28" customFormat="1" ht="20.100000000000001" customHeight="1" x14ac:dyDescent="0.2">
      <c r="A188" s="32">
        <v>30239</v>
      </c>
      <c r="B188" s="29">
        <v>442</v>
      </c>
      <c r="C188" s="33">
        <v>34.68</v>
      </c>
      <c r="D188" s="33">
        <v>58.48</v>
      </c>
      <c r="E188" s="33">
        <v>34.633000000000003</v>
      </c>
      <c r="F188" s="33">
        <v>58.365000000000002</v>
      </c>
      <c r="G188" s="16">
        <f t="shared" si="19"/>
        <v>23.731999999999999</v>
      </c>
      <c r="H188" s="34" t="s">
        <v>502</v>
      </c>
      <c r="I188" s="37" t="s">
        <v>9</v>
      </c>
      <c r="J188" s="33" t="s">
        <v>31</v>
      </c>
      <c r="K188" s="73">
        <v>47.866</v>
      </c>
      <c r="L188" s="93" t="s">
        <v>68</v>
      </c>
      <c r="M188" s="31">
        <v>1</v>
      </c>
      <c r="N188" s="31">
        <v>1</v>
      </c>
      <c r="O188" s="31">
        <v>1</v>
      </c>
      <c r="P188" s="31">
        <v>5</v>
      </c>
      <c r="Q188" s="31">
        <v>1</v>
      </c>
      <c r="R188" s="31">
        <f t="shared" si="22"/>
        <v>80</v>
      </c>
      <c r="S188" s="31">
        <f t="shared" si="24"/>
        <v>8</v>
      </c>
      <c r="T188" s="31">
        <f t="shared" si="18"/>
        <v>88</v>
      </c>
      <c r="U188" s="125" t="s">
        <v>351</v>
      </c>
      <c r="V188" s="153">
        <v>7</v>
      </c>
      <c r="W188" s="31"/>
      <c r="X188" s="31"/>
      <c r="Y188" s="31"/>
      <c r="Z188" s="31"/>
      <c r="AA188" s="31"/>
      <c r="AB188" s="31"/>
      <c r="AC188" s="31"/>
    </row>
    <row r="189" spans="1:250" s="28" customFormat="1" ht="20.100000000000001" customHeight="1" x14ac:dyDescent="0.2">
      <c r="A189" s="32">
        <v>30240</v>
      </c>
      <c r="B189" s="29">
        <v>442</v>
      </c>
      <c r="C189" s="33">
        <v>58.48</v>
      </c>
      <c r="D189" s="33">
        <v>73.575999999999993</v>
      </c>
      <c r="E189" s="33">
        <v>58.365000000000002</v>
      </c>
      <c r="F189" s="33">
        <v>73.385999999999996</v>
      </c>
      <c r="G189" s="16">
        <f t="shared" si="19"/>
        <v>15.020999999999994</v>
      </c>
      <c r="H189" s="34" t="s">
        <v>66</v>
      </c>
      <c r="I189" s="37" t="s">
        <v>9</v>
      </c>
      <c r="J189" s="33">
        <v>70.040000000000006</v>
      </c>
      <c r="K189" s="73">
        <v>69.88</v>
      </c>
      <c r="L189" s="93" t="s">
        <v>258</v>
      </c>
      <c r="M189" s="31">
        <v>1</v>
      </c>
      <c r="N189" s="31">
        <v>1</v>
      </c>
      <c r="O189" s="31">
        <v>1</v>
      </c>
      <c r="P189" s="31">
        <v>5</v>
      </c>
      <c r="Q189" s="31">
        <v>1</v>
      </c>
      <c r="R189" s="31">
        <f t="shared" si="22"/>
        <v>80</v>
      </c>
      <c r="S189" s="31">
        <f t="shared" si="24"/>
        <v>8</v>
      </c>
      <c r="T189" s="31">
        <f t="shared" si="18"/>
        <v>88</v>
      </c>
      <c r="U189" s="125" t="s">
        <v>351</v>
      </c>
      <c r="V189" s="153">
        <v>7</v>
      </c>
      <c r="W189" s="31"/>
      <c r="X189" s="31"/>
      <c r="Y189" s="31"/>
      <c r="Z189" s="31"/>
      <c r="AA189" s="31"/>
      <c r="AB189" s="31"/>
      <c r="AC189" s="31"/>
    </row>
    <row r="190" spans="1:250" s="28" customFormat="1" ht="20.100000000000001" customHeight="1" x14ac:dyDescent="0.2">
      <c r="A190" s="32">
        <v>30241</v>
      </c>
      <c r="B190" s="29">
        <v>443</v>
      </c>
      <c r="C190" s="38">
        <v>1.44</v>
      </c>
      <c r="D190" s="33">
        <v>21.14</v>
      </c>
      <c r="E190" s="38">
        <v>0</v>
      </c>
      <c r="F190" s="38">
        <v>19.712</v>
      </c>
      <c r="G190" s="16">
        <f t="shared" si="19"/>
        <v>19.712</v>
      </c>
      <c r="H190" s="34" t="s">
        <v>564</v>
      </c>
      <c r="I190" s="37" t="s">
        <v>9</v>
      </c>
      <c r="J190" s="33" t="s">
        <v>32</v>
      </c>
      <c r="K190" s="74">
        <v>15.15</v>
      </c>
      <c r="L190" s="93" t="s">
        <v>259</v>
      </c>
      <c r="M190" s="31">
        <v>1</v>
      </c>
      <c r="N190" s="31">
        <v>1</v>
      </c>
      <c r="O190" s="31">
        <v>1</v>
      </c>
      <c r="P190" s="31">
        <v>5</v>
      </c>
      <c r="Q190" s="31">
        <v>1</v>
      </c>
      <c r="R190" s="31">
        <f t="shared" si="22"/>
        <v>80</v>
      </c>
      <c r="S190" s="31">
        <f t="shared" si="24"/>
        <v>8</v>
      </c>
      <c r="T190" s="31">
        <f t="shared" si="18"/>
        <v>88</v>
      </c>
      <c r="U190" s="125" t="s">
        <v>351</v>
      </c>
      <c r="V190" s="153">
        <v>7</v>
      </c>
      <c r="W190" s="31"/>
      <c r="X190" s="31"/>
      <c r="Y190" s="31"/>
      <c r="Z190" s="31"/>
      <c r="AA190" s="31"/>
      <c r="AB190" s="31"/>
      <c r="AC190" s="31"/>
    </row>
    <row r="191" spans="1:250" s="28" customFormat="1" ht="20.100000000000001" customHeight="1" x14ac:dyDescent="0.2">
      <c r="A191" s="15">
        <v>30243</v>
      </c>
      <c r="B191" s="112">
        <v>444</v>
      </c>
      <c r="C191" s="16" t="s">
        <v>30</v>
      </c>
      <c r="D191" s="16">
        <v>20.5</v>
      </c>
      <c r="E191" s="16">
        <v>0</v>
      </c>
      <c r="F191" s="16">
        <v>20.488</v>
      </c>
      <c r="G191" s="16">
        <f t="shared" si="19"/>
        <v>20.488</v>
      </c>
      <c r="H191" s="34" t="s">
        <v>503</v>
      </c>
      <c r="I191" s="110" t="s">
        <v>9</v>
      </c>
      <c r="J191" s="16">
        <v>10</v>
      </c>
      <c r="K191" s="88">
        <v>9.9499999999999993</v>
      </c>
      <c r="L191" s="93" t="s">
        <v>260</v>
      </c>
      <c r="M191" s="14">
        <v>1</v>
      </c>
      <c r="N191" s="14">
        <v>1</v>
      </c>
      <c r="O191" s="14">
        <v>1</v>
      </c>
      <c r="P191" s="31">
        <v>5</v>
      </c>
      <c r="Q191" s="14">
        <v>1</v>
      </c>
      <c r="R191" s="14">
        <f t="shared" ref="R191:R210" si="26">M191*N191*P191*16</f>
        <v>80</v>
      </c>
      <c r="S191" s="14">
        <f t="shared" ref="S191:S210" si="27">M191*O191*Q191*8</f>
        <v>8</v>
      </c>
      <c r="T191" s="14">
        <f t="shared" si="18"/>
        <v>88</v>
      </c>
      <c r="U191" s="125" t="s">
        <v>351</v>
      </c>
      <c r="V191" s="159">
        <v>7</v>
      </c>
      <c r="W191" s="31"/>
      <c r="X191" s="31"/>
      <c r="Y191" s="31"/>
      <c r="Z191" s="31"/>
      <c r="AA191" s="31"/>
      <c r="AB191" s="31"/>
      <c r="AC191" s="31"/>
    </row>
    <row r="192" spans="1:250" s="28" customFormat="1" ht="20.100000000000001" customHeight="1" x14ac:dyDescent="0.2">
      <c r="A192" s="15">
        <v>30245</v>
      </c>
      <c r="B192" s="140">
        <v>444</v>
      </c>
      <c r="C192" s="16">
        <v>23.86</v>
      </c>
      <c r="D192" s="16">
        <v>49.325000000000003</v>
      </c>
      <c r="E192" s="16">
        <v>23.852</v>
      </c>
      <c r="F192" s="16">
        <v>49.347999999999999</v>
      </c>
      <c r="G192" s="148">
        <f t="shared" ref="G192:G193" si="28">SUM(F192-E192)</f>
        <v>25.495999999999999</v>
      </c>
      <c r="H192" s="34" t="s">
        <v>565</v>
      </c>
      <c r="I192" s="141" t="s">
        <v>88</v>
      </c>
      <c r="J192" s="16">
        <v>32.200000000000003</v>
      </c>
      <c r="K192" s="88">
        <v>32.1</v>
      </c>
      <c r="L192" s="93" t="s">
        <v>69</v>
      </c>
      <c r="M192" s="14">
        <v>1</v>
      </c>
      <c r="N192" s="14">
        <v>1</v>
      </c>
      <c r="O192" s="14">
        <v>1</v>
      </c>
      <c r="P192" s="14">
        <v>2</v>
      </c>
      <c r="Q192" s="14">
        <v>1</v>
      </c>
      <c r="R192" s="14">
        <f>M192*N192*P192*16</f>
        <v>32</v>
      </c>
      <c r="S192" s="14">
        <f>M192*O192*Q192*8</f>
        <v>8</v>
      </c>
      <c r="T192" s="14">
        <f>SUM(R192:S192)</f>
        <v>40</v>
      </c>
      <c r="U192" s="125" t="s">
        <v>351</v>
      </c>
      <c r="V192" s="159">
        <v>7</v>
      </c>
      <c r="W192" s="14"/>
      <c r="X192" s="14"/>
      <c r="Y192" s="14"/>
      <c r="Z192" s="14"/>
      <c r="AA192" s="14"/>
      <c r="AB192" s="14"/>
      <c r="AC192" s="14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</row>
    <row r="193" spans="1:250" s="28" customFormat="1" ht="20.100000000000001" customHeight="1" x14ac:dyDescent="0.2">
      <c r="A193" s="15">
        <v>30246</v>
      </c>
      <c r="B193" s="140">
        <v>444</v>
      </c>
      <c r="C193" s="16">
        <v>35.5</v>
      </c>
      <c r="D193" s="16">
        <v>49.4</v>
      </c>
      <c r="E193" s="16">
        <v>35.515000000000001</v>
      </c>
      <c r="F193" s="16">
        <v>49.347999999999999</v>
      </c>
      <c r="G193" s="148">
        <f t="shared" si="28"/>
        <v>13.832999999999998</v>
      </c>
      <c r="H193" s="34" t="s">
        <v>566</v>
      </c>
      <c r="I193" s="141" t="s">
        <v>88</v>
      </c>
      <c r="J193" s="16" t="s">
        <v>396</v>
      </c>
      <c r="K193" s="88">
        <v>48.73</v>
      </c>
      <c r="L193" s="93" t="s">
        <v>397</v>
      </c>
      <c r="M193" s="14">
        <v>1</v>
      </c>
      <c r="N193" s="14">
        <v>1</v>
      </c>
      <c r="O193" s="14">
        <v>1</v>
      </c>
      <c r="P193" s="14">
        <v>2</v>
      </c>
      <c r="Q193" s="14">
        <v>1</v>
      </c>
      <c r="R193" s="14">
        <f>M193*N193*P193*16</f>
        <v>32</v>
      </c>
      <c r="S193" s="14">
        <f>M193*O193*Q193*8</f>
        <v>8</v>
      </c>
      <c r="T193" s="14">
        <f>SUM(R193:S193)</f>
        <v>40</v>
      </c>
      <c r="U193" s="125" t="s">
        <v>351</v>
      </c>
      <c r="V193" s="159">
        <v>7</v>
      </c>
      <c r="W193" s="14"/>
      <c r="X193" s="14"/>
      <c r="Y193" s="14"/>
      <c r="Z193" s="14"/>
      <c r="AA193" s="14"/>
      <c r="AB193" s="14"/>
      <c r="AC193" s="14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</row>
    <row r="194" spans="1:250" s="28" customFormat="1" ht="20.100000000000001" customHeight="1" x14ac:dyDescent="0.2">
      <c r="A194" s="15">
        <v>30247</v>
      </c>
      <c r="B194" s="112">
        <v>445</v>
      </c>
      <c r="C194" s="16" t="s">
        <v>30</v>
      </c>
      <c r="D194" s="16">
        <v>10.222</v>
      </c>
      <c r="E194" s="16">
        <v>0</v>
      </c>
      <c r="F194" s="16">
        <v>10.173</v>
      </c>
      <c r="G194" s="16">
        <f t="shared" si="19"/>
        <v>10.173</v>
      </c>
      <c r="H194" s="34" t="s">
        <v>506</v>
      </c>
      <c r="I194" s="110" t="s">
        <v>9</v>
      </c>
      <c r="J194" s="20">
        <v>2.94</v>
      </c>
      <c r="K194" s="78">
        <v>2.9</v>
      </c>
      <c r="L194" s="97" t="s">
        <v>262</v>
      </c>
      <c r="M194" s="14">
        <v>1</v>
      </c>
      <c r="N194" s="14">
        <v>2</v>
      </c>
      <c r="O194" s="14">
        <v>1</v>
      </c>
      <c r="P194" s="31">
        <v>5</v>
      </c>
      <c r="Q194" s="14">
        <v>1</v>
      </c>
      <c r="R194" s="14">
        <f t="shared" si="26"/>
        <v>160</v>
      </c>
      <c r="S194" s="14">
        <f t="shared" si="27"/>
        <v>8</v>
      </c>
      <c r="T194" s="14">
        <f t="shared" si="18"/>
        <v>168</v>
      </c>
      <c r="U194" s="125" t="s">
        <v>351</v>
      </c>
      <c r="V194" s="159">
        <v>7</v>
      </c>
      <c r="W194" s="14"/>
      <c r="X194" s="14"/>
      <c r="Y194" s="14"/>
      <c r="Z194" s="14"/>
      <c r="AA194" s="14"/>
      <c r="AB194" s="14"/>
      <c r="AC194" s="14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</row>
    <row r="195" spans="1:250" s="28" customFormat="1" ht="20.100000000000001" customHeight="1" x14ac:dyDescent="0.2">
      <c r="A195" s="15">
        <v>30248</v>
      </c>
      <c r="B195" s="112">
        <v>445</v>
      </c>
      <c r="C195" s="16">
        <v>10.222</v>
      </c>
      <c r="D195" s="16">
        <v>12.97</v>
      </c>
      <c r="E195" s="16">
        <v>10.173</v>
      </c>
      <c r="F195" s="16">
        <v>12.747</v>
      </c>
      <c r="G195" s="16">
        <f t="shared" si="19"/>
        <v>2.5739999999999998</v>
      </c>
      <c r="H195" s="41" t="s">
        <v>505</v>
      </c>
      <c r="I195" s="110" t="s">
        <v>10</v>
      </c>
      <c r="J195" s="16" t="s">
        <v>34</v>
      </c>
      <c r="K195" s="88">
        <v>10.84</v>
      </c>
      <c r="L195" s="97" t="s">
        <v>352</v>
      </c>
      <c r="M195" s="14">
        <v>1</v>
      </c>
      <c r="N195" s="14">
        <v>2</v>
      </c>
      <c r="O195" s="14">
        <v>2</v>
      </c>
      <c r="P195" s="31">
        <v>5</v>
      </c>
      <c r="Q195" s="14">
        <v>1</v>
      </c>
      <c r="R195" s="14">
        <f t="shared" si="26"/>
        <v>160</v>
      </c>
      <c r="S195" s="14">
        <f t="shared" si="27"/>
        <v>16</v>
      </c>
      <c r="T195" s="14">
        <f t="shared" si="18"/>
        <v>176</v>
      </c>
      <c r="U195" s="129" t="s">
        <v>351</v>
      </c>
      <c r="V195" s="159">
        <v>7</v>
      </c>
      <c r="W195" s="14"/>
      <c r="X195" s="14"/>
      <c r="Y195" s="14"/>
      <c r="Z195" s="14"/>
      <c r="AA195" s="14"/>
      <c r="AB195" s="14"/>
      <c r="AC195" s="14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</row>
    <row r="196" spans="1:250" s="28" customFormat="1" ht="20.100000000000001" customHeight="1" x14ac:dyDescent="0.2">
      <c r="A196" s="15">
        <v>30250</v>
      </c>
      <c r="B196" s="112">
        <v>447</v>
      </c>
      <c r="C196" s="16" t="s">
        <v>30</v>
      </c>
      <c r="D196" s="16">
        <v>7.9820000000000002</v>
      </c>
      <c r="E196" s="16">
        <v>0</v>
      </c>
      <c r="F196" s="16">
        <v>7.9660000000000002</v>
      </c>
      <c r="G196" s="16">
        <f t="shared" si="19"/>
        <v>7.9660000000000002</v>
      </c>
      <c r="H196" s="34" t="s">
        <v>507</v>
      </c>
      <c r="I196" s="110" t="s">
        <v>9</v>
      </c>
      <c r="J196" s="20">
        <v>8</v>
      </c>
      <c r="K196" s="78">
        <v>7.95</v>
      </c>
      <c r="L196" s="97" t="s">
        <v>263</v>
      </c>
      <c r="M196" s="14">
        <v>1</v>
      </c>
      <c r="N196" s="14">
        <v>1</v>
      </c>
      <c r="O196" s="14">
        <v>1</v>
      </c>
      <c r="P196" s="31">
        <v>5</v>
      </c>
      <c r="Q196" s="14">
        <v>1</v>
      </c>
      <c r="R196" s="14">
        <f t="shared" si="26"/>
        <v>80</v>
      </c>
      <c r="S196" s="14">
        <f t="shared" si="27"/>
        <v>8</v>
      </c>
      <c r="T196" s="14">
        <f t="shared" si="18"/>
        <v>88</v>
      </c>
      <c r="U196" s="125" t="s">
        <v>351</v>
      </c>
      <c r="V196" s="159">
        <v>7</v>
      </c>
      <c r="W196" s="14"/>
      <c r="X196" s="14"/>
      <c r="Y196" s="14"/>
      <c r="Z196" s="14"/>
      <c r="AA196" s="14"/>
      <c r="AB196" s="14"/>
      <c r="AC196" s="14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</row>
    <row r="197" spans="1:250" s="28" customFormat="1" ht="20.100000000000001" customHeight="1" x14ac:dyDescent="0.2">
      <c r="A197" s="15">
        <v>30251</v>
      </c>
      <c r="B197" s="112">
        <v>447</v>
      </c>
      <c r="C197" s="16">
        <v>7.9820000000000002</v>
      </c>
      <c r="D197" s="16">
        <v>9.9239999999999995</v>
      </c>
      <c r="E197" s="16">
        <v>7.9660000000000002</v>
      </c>
      <c r="F197" s="16">
        <v>9.9139999999999997</v>
      </c>
      <c r="G197" s="16">
        <f t="shared" si="19"/>
        <v>1.9479999999999995</v>
      </c>
      <c r="H197" s="34" t="s">
        <v>70</v>
      </c>
      <c r="I197" s="110" t="s">
        <v>10</v>
      </c>
      <c r="J197" s="16">
        <v>8.6999999999999993</v>
      </c>
      <c r="K197" s="88">
        <v>8.6999999999999993</v>
      </c>
      <c r="L197" s="97" t="s">
        <v>264</v>
      </c>
      <c r="M197" s="14">
        <v>1</v>
      </c>
      <c r="N197" s="14">
        <v>1</v>
      </c>
      <c r="O197" s="14">
        <v>1</v>
      </c>
      <c r="P197" s="31">
        <v>5</v>
      </c>
      <c r="Q197" s="14">
        <v>1</v>
      </c>
      <c r="R197" s="14">
        <f t="shared" si="26"/>
        <v>80</v>
      </c>
      <c r="S197" s="14">
        <f t="shared" si="27"/>
        <v>8</v>
      </c>
      <c r="T197" s="14">
        <f t="shared" si="18"/>
        <v>88</v>
      </c>
      <c r="U197" s="129" t="s">
        <v>351</v>
      </c>
      <c r="V197" s="159">
        <v>7</v>
      </c>
      <c r="W197" s="14"/>
      <c r="X197" s="14"/>
      <c r="Y197" s="14"/>
      <c r="Z197" s="14"/>
      <c r="AA197" s="14"/>
      <c r="AB197" s="14"/>
      <c r="AC197" s="14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</row>
    <row r="198" spans="1:250" s="28" customFormat="1" ht="20.100000000000001" customHeight="1" x14ac:dyDescent="0.2">
      <c r="A198" s="15">
        <v>30252</v>
      </c>
      <c r="B198" s="112">
        <v>447</v>
      </c>
      <c r="C198" s="16">
        <v>9.9239999999999995</v>
      </c>
      <c r="D198" s="20">
        <v>19.032</v>
      </c>
      <c r="E198" s="16">
        <v>9.9139999999999997</v>
      </c>
      <c r="F198" s="16">
        <v>19.02</v>
      </c>
      <c r="G198" s="16">
        <f t="shared" si="19"/>
        <v>9.1059999999999999</v>
      </c>
      <c r="H198" s="34" t="s">
        <v>67</v>
      </c>
      <c r="I198" s="110" t="s">
        <v>88</v>
      </c>
      <c r="J198" s="16">
        <v>18.850000000000001</v>
      </c>
      <c r="K198" s="88">
        <v>18.72</v>
      </c>
      <c r="L198" s="97" t="s">
        <v>265</v>
      </c>
      <c r="M198" s="14">
        <v>1</v>
      </c>
      <c r="N198" s="14">
        <v>1</v>
      </c>
      <c r="O198" s="14">
        <v>1</v>
      </c>
      <c r="P198" s="14">
        <v>2</v>
      </c>
      <c r="Q198" s="14">
        <v>1</v>
      </c>
      <c r="R198" s="14">
        <f t="shared" si="26"/>
        <v>32</v>
      </c>
      <c r="S198" s="14">
        <f t="shared" si="27"/>
        <v>8</v>
      </c>
      <c r="T198" s="14">
        <f t="shared" si="18"/>
        <v>40</v>
      </c>
      <c r="U198" s="125" t="s">
        <v>351</v>
      </c>
      <c r="V198" s="159">
        <v>7</v>
      </c>
      <c r="W198" s="14"/>
      <c r="X198" s="14"/>
      <c r="Y198" s="14"/>
      <c r="Z198" s="14"/>
      <c r="AA198" s="14"/>
      <c r="AB198" s="14"/>
      <c r="AC198" s="14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</row>
    <row r="199" spans="1:250" s="28" customFormat="1" ht="20.100000000000001" customHeight="1" x14ac:dyDescent="0.2">
      <c r="A199" s="15">
        <v>30253</v>
      </c>
      <c r="B199" s="112">
        <v>449</v>
      </c>
      <c r="C199" s="16">
        <v>5.7560000000000002</v>
      </c>
      <c r="D199" s="16">
        <v>22.562999999999999</v>
      </c>
      <c r="E199" s="16">
        <v>5.7569999999999997</v>
      </c>
      <c r="F199" s="16">
        <v>22.518999999999998</v>
      </c>
      <c r="G199" s="16">
        <f t="shared" si="19"/>
        <v>16.762</v>
      </c>
      <c r="H199" s="34" t="s">
        <v>508</v>
      </c>
      <c r="I199" s="110" t="s">
        <v>9</v>
      </c>
      <c r="J199" s="16">
        <v>15.51</v>
      </c>
      <c r="K199" s="88">
        <v>15.48</v>
      </c>
      <c r="L199" s="93" t="s">
        <v>266</v>
      </c>
      <c r="M199" s="14">
        <v>1</v>
      </c>
      <c r="N199" s="14">
        <v>2</v>
      </c>
      <c r="O199" s="14">
        <v>1</v>
      </c>
      <c r="P199" s="31">
        <v>5</v>
      </c>
      <c r="Q199" s="14">
        <v>1</v>
      </c>
      <c r="R199" s="14">
        <f t="shared" si="26"/>
        <v>160</v>
      </c>
      <c r="S199" s="14">
        <f t="shared" si="27"/>
        <v>8</v>
      </c>
      <c r="T199" s="14">
        <f t="shared" si="18"/>
        <v>168</v>
      </c>
      <c r="U199" s="125" t="s">
        <v>351</v>
      </c>
      <c r="V199" s="159">
        <v>7</v>
      </c>
      <c r="W199" s="14"/>
      <c r="X199" s="14"/>
      <c r="Y199" s="14"/>
      <c r="Z199" s="14"/>
      <c r="AA199" s="14"/>
      <c r="AB199" s="14"/>
      <c r="AC199" s="14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</row>
    <row r="200" spans="1:250" s="44" customFormat="1" ht="20.100000000000001" customHeight="1" x14ac:dyDescent="0.2">
      <c r="A200" s="15">
        <v>30254</v>
      </c>
      <c r="B200" s="112">
        <v>449</v>
      </c>
      <c r="C200" s="16">
        <v>22.562999999999999</v>
      </c>
      <c r="D200" s="16">
        <v>27.38</v>
      </c>
      <c r="E200" s="16">
        <v>22.518999999999998</v>
      </c>
      <c r="F200" s="16">
        <v>27.314</v>
      </c>
      <c r="G200" s="16">
        <f t="shared" si="19"/>
        <v>4.7950000000000017</v>
      </c>
      <c r="H200" s="34" t="s">
        <v>71</v>
      </c>
      <c r="I200" s="110" t="s">
        <v>10</v>
      </c>
      <c r="J200" s="16" t="s">
        <v>33</v>
      </c>
      <c r="K200" s="88">
        <v>24.731999999999999</v>
      </c>
      <c r="L200" s="97" t="s">
        <v>267</v>
      </c>
      <c r="M200" s="14">
        <v>1</v>
      </c>
      <c r="N200" s="14">
        <v>2</v>
      </c>
      <c r="O200" s="14">
        <v>2</v>
      </c>
      <c r="P200" s="31">
        <v>5</v>
      </c>
      <c r="Q200" s="14">
        <v>1</v>
      </c>
      <c r="R200" s="14">
        <f t="shared" si="26"/>
        <v>160</v>
      </c>
      <c r="S200" s="14">
        <f t="shared" si="27"/>
        <v>16</v>
      </c>
      <c r="T200" s="14">
        <f t="shared" si="18"/>
        <v>176</v>
      </c>
      <c r="U200" s="129" t="s">
        <v>351</v>
      </c>
      <c r="V200" s="159">
        <v>7</v>
      </c>
      <c r="W200" s="14"/>
      <c r="X200" s="14"/>
      <c r="Y200" s="14"/>
      <c r="Z200" s="14"/>
      <c r="AA200" s="14"/>
      <c r="AB200" s="14"/>
      <c r="AC200" s="14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</row>
    <row r="201" spans="1:250" s="28" customFormat="1" ht="20.100000000000001" customHeight="1" x14ac:dyDescent="0.2">
      <c r="A201" s="15">
        <v>30255</v>
      </c>
      <c r="B201" s="112">
        <v>449</v>
      </c>
      <c r="C201" s="16">
        <v>27.38</v>
      </c>
      <c r="D201" s="16">
        <v>40.729999999999997</v>
      </c>
      <c r="E201" s="16">
        <v>27.314</v>
      </c>
      <c r="F201" s="16">
        <v>40.627000000000002</v>
      </c>
      <c r="G201" s="16">
        <f t="shared" si="19"/>
        <v>13.313000000000002</v>
      </c>
      <c r="H201" s="34" t="s">
        <v>268</v>
      </c>
      <c r="I201" s="110" t="s">
        <v>9</v>
      </c>
      <c r="J201" s="20">
        <v>34.6</v>
      </c>
      <c r="K201" s="78">
        <v>34.659999999999997</v>
      </c>
      <c r="L201" s="97" t="s">
        <v>269</v>
      </c>
      <c r="M201" s="14">
        <v>1</v>
      </c>
      <c r="N201" s="14">
        <v>1</v>
      </c>
      <c r="O201" s="14">
        <v>1</v>
      </c>
      <c r="P201" s="31">
        <v>5</v>
      </c>
      <c r="Q201" s="14">
        <v>1</v>
      </c>
      <c r="R201" s="14">
        <f t="shared" si="26"/>
        <v>80</v>
      </c>
      <c r="S201" s="14">
        <f t="shared" si="27"/>
        <v>8</v>
      </c>
      <c r="T201" s="14">
        <f t="shared" si="18"/>
        <v>88</v>
      </c>
      <c r="U201" s="129" t="s">
        <v>351</v>
      </c>
      <c r="V201" s="159">
        <v>7</v>
      </c>
      <c r="W201" s="14"/>
      <c r="X201" s="14"/>
      <c r="Y201" s="14"/>
      <c r="Z201" s="14"/>
      <c r="AA201" s="14"/>
      <c r="AB201" s="14"/>
      <c r="AC201" s="14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</row>
    <row r="202" spans="1:250" s="28" customFormat="1" ht="20.100000000000001" customHeight="1" x14ac:dyDescent="0.2">
      <c r="A202" s="15">
        <v>30256</v>
      </c>
      <c r="B202" s="112">
        <v>449</v>
      </c>
      <c r="C202" s="16">
        <v>41.780999999999999</v>
      </c>
      <c r="D202" s="16">
        <v>64.700999999999993</v>
      </c>
      <c r="E202" s="16">
        <v>41.698</v>
      </c>
      <c r="F202" s="16">
        <v>64.656999999999996</v>
      </c>
      <c r="G202" s="16">
        <f t="shared" si="19"/>
        <v>22.958999999999996</v>
      </c>
      <c r="H202" s="34" t="s">
        <v>272</v>
      </c>
      <c r="I202" s="137" t="s">
        <v>88</v>
      </c>
      <c r="J202" s="16">
        <v>49.97</v>
      </c>
      <c r="K202" s="88">
        <v>49.92</v>
      </c>
      <c r="L202" s="93" t="s">
        <v>353</v>
      </c>
      <c r="M202" s="14">
        <v>1</v>
      </c>
      <c r="N202" s="14">
        <v>1</v>
      </c>
      <c r="O202" s="14">
        <v>1</v>
      </c>
      <c r="P202" s="14">
        <v>2</v>
      </c>
      <c r="Q202" s="14">
        <v>1</v>
      </c>
      <c r="R202" s="14">
        <f t="shared" si="26"/>
        <v>32</v>
      </c>
      <c r="S202" s="14">
        <f t="shared" si="27"/>
        <v>8</v>
      </c>
      <c r="T202" s="14">
        <f t="shared" si="18"/>
        <v>40</v>
      </c>
      <c r="U202" s="125" t="s">
        <v>351</v>
      </c>
      <c r="V202" s="159">
        <v>7</v>
      </c>
      <c r="W202" s="14"/>
      <c r="X202" s="14"/>
      <c r="Y202" s="14"/>
      <c r="Z202" s="14"/>
      <c r="AA202" s="14"/>
      <c r="AB202" s="14"/>
      <c r="AC202" s="14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</row>
    <row r="203" spans="1:250" s="28" customFormat="1" ht="20.100000000000001" customHeight="1" x14ac:dyDescent="0.2">
      <c r="A203" s="32">
        <v>30258</v>
      </c>
      <c r="B203" s="112">
        <v>450</v>
      </c>
      <c r="C203" s="33">
        <v>7.915</v>
      </c>
      <c r="D203" s="33">
        <v>32.695</v>
      </c>
      <c r="E203" s="33">
        <v>7.9480000000000004</v>
      </c>
      <c r="F203" s="33">
        <v>32.585000000000001</v>
      </c>
      <c r="G203" s="16">
        <f t="shared" si="19"/>
        <v>24.637</v>
      </c>
      <c r="H203" s="34" t="s">
        <v>509</v>
      </c>
      <c r="I203" s="37" t="s">
        <v>9</v>
      </c>
      <c r="J203" s="33">
        <v>17.844999999999999</v>
      </c>
      <c r="K203" s="73">
        <v>17.850000000000001</v>
      </c>
      <c r="L203" s="93" t="s">
        <v>273</v>
      </c>
      <c r="M203" s="31">
        <v>1</v>
      </c>
      <c r="N203" s="31">
        <v>1</v>
      </c>
      <c r="O203" s="31">
        <v>1</v>
      </c>
      <c r="P203" s="31">
        <v>5</v>
      </c>
      <c r="Q203" s="31">
        <v>1</v>
      </c>
      <c r="R203" s="14">
        <f t="shared" si="26"/>
        <v>80</v>
      </c>
      <c r="S203" s="14">
        <f t="shared" si="27"/>
        <v>8</v>
      </c>
      <c r="T203" s="14">
        <f t="shared" si="18"/>
        <v>88</v>
      </c>
      <c r="U203" s="125" t="s">
        <v>351</v>
      </c>
      <c r="V203" s="159">
        <v>7</v>
      </c>
      <c r="W203" s="31"/>
      <c r="X203" s="31"/>
      <c r="Y203" s="31"/>
      <c r="Z203" s="31"/>
      <c r="AA203" s="31"/>
      <c r="AB203" s="31"/>
      <c r="AC203" s="31"/>
    </row>
    <row r="204" spans="1:250" s="28" customFormat="1" ht="20.100000000000001" customHeight="1" x14ac:dyDescent="0.2">
      <c r="A204" s="32">
        <v>30260</v>
      </c>
      <c r="B204" s="112">
        <v>450</v>
      </c>
      <c r="C204" s="33">
        <v>32.695</v>
      </c>
      <c r="D204" s="33">
        <v>52.457999999999998</v>
      </c>
      <c r="E204" s="33">
        <v>32.585000000000001</v>
      </c>
      <c r="F204" s="33">
        <v>52.42</v>
      </c>
      <c r="G204" s="16">
        <f t="shared" si="19"/>
        <v>19.835000000000001</v>
      </c>
      <c r="H204" s="34" t="s">
        <v>274</v>
      </c>
      <c r="I204" s="29" t="s">
        <v>9</v>
      </c>
      <c r="J204" s="16">
        <v>44.026000000000003</v>
      </c>
      <c r="K204" s="16">
        <v>43.95</v>
      </c>
      <c r="L204" s="93" t="s">
        <v>275</v>
      </c>
      <c r="M204" s="31">
        <v>1</v>
      </c>
      <c r="N204" s="31">
        <v>1</v>
      </c>
      <c r="O204" s="31">
        <v>1</v>
      </c>
      <c r="P204" s="31">
        <v>5</v>
      </c>
      <c r="Q204" s="31">
        <v>1</v>
      </c>
      <c r="R204" s="14">
        <f t="shared" si="26"/>
        <v>80</v>
      </c>
      <c r="S204" s="14">
        <f t="shared" si="27"/>
        <v>8</v>
      </c>
      <c r="T204" s="14">
        <f t="shared" si="18"/>
        <v>88</v>
      </c>
      <c r="U204" s="129" t="s">
        <v>351</v>
      </c>
      <c r="V204" s="159">
        <v>7</v>
      </c>
      <c r="W204" s="31"/>
      <c r="X204" s="31"/>
      <c r="Y204" s="31"/>
      <c r="Z204" s="31"/>
      <c r="AA204" s="31"/>
      <c r="AB204" s="31"/>
      <c r="AC204" s="31"/>
    </row>
    <row r="205" spans="1:250" s="28" customFormat="1" ht="20.100000000000001" customHeight="1" x14ac:dyDescent="0.2">
      <c r="A205" s="113">
        <v>30299</v>
      </c>
      <c r="B205" s="140">
        <v>449</v>
      </c>
      <c r="C205" s="16">
        <v>40.729999999999997</v>
      </c>
      <c r="D205" s="16">
        <v>41.780999999999999</v>
      </c>
      <c r="E205" s="16">
        <v>40.627000000000002</v>
      </c>
      <c r="F205" s="16">
        <v>41.698</v>
      </c>
      <c r="G205" s="16">
        <f t="shared" si="19"/>
        <v>1.070999999999998</v>
      </c>
      <c r="H205" s="34" t="s">
        <v>270</v>
      </c>
      <c r="I205" s="140" t="s">
        <v>10</v>
      </c>
      <c r="J205" s="16">
        <v>41.341999999999999</v>
      </c>
      <c r="K205" s="16">
        <v>41.13</v>
      </c>
      <c r="L205" s="93" t="s">
        <v>271</v>
      </c>
      <c r="M205" s="14">
        <v>1</v>
      </c>
      <c r="N205" s="14">
        <v>1</v>
      </c>
      <c r="O205" s="14">
        <v>1</v>
      </c>
      <c r="P205" s="31">
        <v>5</v>
      </c>
      <c r="Q205" s="14">
        <v>1</v>
      </c>
      <c r="R205" s="14">
        <f t="shared" si="26"/>
        <v>80</v>
      </c>
      <c r="S205" s="14">
        <f t="shared" si="27"/>
        <v>8</v>
      </c>
      <c r="T205" s="14">
        <f t="shared" ref="T205:T245" si="29">SUM(R205:S205)</f>
        <v>88</v>
      </c>
      <c r="U205" s="129" t="s">
        <v>351</v>
      </c>
      <c r="V205" s="147">
        <v>7</v>
      </c>
      <c r="W205" s="14"/>
      <c r="X205" s="14"/>
      <c r="Y205" s="14"/>
      <c r="Z205" s="14"/>
      <c r="AA205" s="14"/>
      <c r="AB205" s="14"/>
      <c r="AC205" s="14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</row>
    <row r="206" spans="1:250" s="28" customFormat="1" ht="20.100000000000001" customHeight="1" x14ac:dyDescent="0.2">
      <c r="A206" s="112">
        <v>30316</v>
      </c>
      <c r="B206" s="112">
        <v>444</v>
      </c>
      <c r="C206" s="16">
        <v>20.5</v>
      </c>
      <c r="D206" s="16">
        <v>23.86</v>
      </c>
      <c r="E206" s="16">
        <v>20.488</v>
      </c>
      <c r="F206" s="16">
        <v>23.852</v>
      </c>
      <c r="G206" s="16">
        <f t="shared" ref="G206:G272" si="30">SUM(F206,-E206)</f>
        <v>3.3640000000000008</v>
      </c>
      <c r="H206" s="34" t="s">
        <v>261</v>
      </c>
      <c r="I206" s="112" t="s">
        <v>10</v>
      </c>
      <c r="J206" s="16">
        <v>22.2</v>
      </c>
      <c r="K206" s="16">
        <v>22.2</v>
      </c>
      <c r="L206" s="93" t="s">
        <v>395</v>
      </c>
      <c r="M206" s="14">
        <v>1</v>
      </c>
      <c r="N206" s="14">
        <v>2</v>
      </c>
      <c r="O206" s="14">
        <v>2</v>
      </c>
      <c r="P206" s="31">
        <v>5</v>
      </c>
      <c r="Q206" s="14">
        <v>1</v>
      </c>
      <c r="R206" s="14">
        <f t="shared" si="26"/>
        <v>160</v>
      </c>
      <c r="S206" s="14">
        <f t="shared" si="27"/>
        <v>16</v>
      </c>
      <c r="T206" s="14">
        <f t="shared" si="29"/>
        <v>176</v>
      </c>
      <c r="U206" s="125" t="s">
        <v>351</v>
      </c>
      <c r="V206" s="147">
        <v>7</v>
      </c>
      <c r="W206" s="31"/>
      <c r="X206" s="31"/>
      <c r="Y206" s="31"/>
      <c r="Z206" s="31"/>
      <c r="AA206" s="31"/>
      <c r="AB206" s="31"/>
      <c r="AC206" s="31"/>
    </row>
    <row r="207" spans="1:250" ht="20.100000000000001" customHeight="1" x14ac:dyDescent="0.2">
      <c r="A207" s="112">
        <v>30318</v>
      </c>
      <c r="B207" s="112">
        <v>482</v>
      </c>
      <c r="C207" s="33">
        <v>203.387</v>
      </c>
      <c r="D207" s="33">
        <v>197.50800000000001</v>
      </c>
      <c r="E207" s="33">
        <v>111.075</v>
      </c>
      <c r="F207" s="33">
        <v>118.968</v>
      </c>
      <c r="G207" s="16">
        <f t="shared" si="30"/>
        <v>7.8930000000000007</v>
      </c>
      <c r="H207" s="34" t="s">
        <v>510</v>
      </c>
      <c r="I207" s="29" t="s">
        <v>9</v>
      </c>
      <c r="J207" s="33">
        <v>198.43299999999999</v>
      </c>
      <c r="K207" s="33">
        <v>118.05</v>
      </c>
      <c r="L207" s="93" t="s">
        <v>276</v>
      </c>
      <c r="M207" s="31">
        <v>1</v>
      </c>
      <c r="N207" s="31">
        <v>2</v>
      </c>
      <c r="O207" s="31">
        <v>2</v>
      </c>
      <c r="P207" s="31">
        <v>5</v>
      </c>
      <c r="Q207" s="31">
        <v>1</v>
      </c>
      <c r="R207" s="31">
        <f t="shared" si="26"/>
        <v>160</v>
      </c>
      <c r="S207" s="31">
        <f t="shared" si="27"/>
        <v>16</v>
      </c>
      <c r="T207" s="31">
        <f t="shared" si="29"/>
        <v>176</v>
      </c>
      <c r="U207" s="129" t="s">
        <v>351</v>
      </c>
      <c r="V207" s="153">
        <v>7</v>
      </c>
      <c r="W207" s="31"/>
      <c r="X207" s="31"/>
      <c r="Y207" s="31"/>
      <c r="Z207" s="31"/>
      <c r="AA207" s="31"/>
      <c r="AB207" s="31"/>
      <c r="AC207" s="31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</row>
    <row r="208" spans="1:250" ht="20.100000000000001" customHeight="1" x14ac:dyDescent="0.2">
      <c r="A208" s="113">
        <v>30319</v>
      </c>
      <c r="B208" s="112">
        <v>482</v>
      </c>
      <c r="C208" s="33">
        <v>197.50800000000001</v>
      </c>
      <c r="D208" s="33">
        <v>195.90799999999999</v>
      </c>
      <c r="E208" s="33">
        <v>118.968</v>
      </c>
      <c r="F208" s="33">
        <v>120.56699999999999</v>
      </c>
      <c r="G208" s="16">
        <f t="shared" si="30"/>
        <v>1.5989999999999895</v>
      </c>
      <c r="H208" s="34" t="s">
        <v>549</v>
      </c>
      <c r="I208" s="29" t="s">
        <v>9</v>
      </c>
      <c r="J208" s="33">
        <v>194.59200000000001</v>
      </c>
      <c r="K208" s="33">
        <v>121.87</v>
      </c>
      <c r="L208" s="93" t="s">
        <v>277</v>
      </c>
      <c r="M208" s="31">
        <v>1</v>
      </c>
      <c r="N208" s="31">
        <v>2</v>
      </c>
      <c r="O208" s="31">
        <v>2</v>
      </c>
      <c r="P208" s="31">
        <v>5</v>
      </c>
      <c r="Q208" s="31">
        <v>1</v>
      </c>
      <c r="R208" s="31">
        <f t="shared" si="26"/>
        <v>160</v>
      </c>
      <c r="S208" s="31">
        <f t="shared" si="27"/>
        <v>16</v>
      </c>
      <c r="T208" s="31">
        <f t="shared" si="29"/>
        <v>176</v>
      </c>
      <c r="U208" s="129" t="s">
        <v>351</v>
      </c>
      <c r="V208" s="158">
        <v>7</v>
      </c>
      <c r="W208" s="31"/>
      <c r="X208" s="31"/>
      <c r="Y208" s="31"/>
      <c r="Z208" s="31"/>
      <c r="AA208" s="31"/>
      <c r="AB208" s="31"/>
      <c r="AC208" s="31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</row>
    <row r="209" spans="1:250" ht="20.100000000000001" customHeight="1" x14ac:dyDescent="0.2">
      <c r="A209" s="112">
        <v>30320</v>
      </c>
      <c r="B209" s="112">
        <v>482</v>
      </c>
      <c r="C209" s="33">
        <v>195.90799999999999</v>
      </c>
      <c r="D209" s="33">
        <v>180.48400000000001</v>
      </c>
      <c r="E209" s="33">
        <v>120.56699999999999</v>
      </c>
      <c r="F209" s="33">
        <v>136.01599999999999</v>
      </c>
      <c r="G209" s="16">
        <f t="shared" si="30"/>
        <v>15.448999999999998</v>
      </c>
      <c r="H209" s="34" t="s">
        <v>511</v>
      </c>
      <c r="I209" s="29" t="s">
        <v>9</v>
      </c>
      <c r="J209" s="33">
        <v>189.483</v>
      </c>
      <c r="K209" s="33">
        <v>127</v>
      </c>
      <c r="L209" s="93" t="s">
        <v>278</v>
      </c>
      <c r="M209" s="31">
        <v>1</v>
      </c>
      <c r="N209" s="31">
        <v>2</v>
      </c>
      <c r="O209" s="31">
        <v>2</v>
      </c>
      <c r="P209" s="31">
        <v>5</v>
      </c>
      <c r="Q209" s="31">
        <v>1</v>
      </c>
      <c r="R209" s="31">
        <f t="shared" si="26"/>
        <v>160</v>
      </c>
      <c r="S209" s="31">
        <f t="shared" si="27"/>
        <v>16</v>
      </c>
      <c r="T209" s="31">
        <f t="shared" si="29"/>
        <v>176</v>
      </c>
      <c r="U209" s="129" t="s">
        <v>351</v>
      </c>
      <c r="V209" s="158">
        <v>7</v>
      </c>
      <c r="W209" s="31"/>
      <c r="X209" s="31"/>
      <c r="Y209" s="31"/>
      <c r="Z209" s="31"/>
      <c r="AA209" s="31"/>
      <c r="AB209" s="31"/>
      <c r="AC209" s="31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 s="28"/>
      <c r="IN209" s="28"/>
      <c r="IO209" s="28"/>
      <c r="IP209" s="28"/>
    </row>
    <row r="210" spans="1:250" ht="20.100000000000001" customHeight="1" x14ac:dyDescent="0.2">
      <c r="A210" s="140">
        <v>30330</v>
      </c>
      <c r="B210" s="140">
        <v>490</v>
      </c>
      <c r="C210" s="33">
        <v>405.95699999999999</v>
      </c>
      <c r="D210" s="150">
        <v>412.62200000000001</v>
      </c>
      <c r="E210" s="33">
        <v>0</v>
      </c>
      <c r="F210" s="33">
        <v>6.6559999999999997</v>
      </c>
      <c r="G210" s="33">
        <f t="shared" ref="G210" si="31">SUM(F210-E210)</f>
        <v>6.6559999999999997</v>
      </c>
      <c r="H210" s="34" t="s">
        <v>567</v>
      </c>
      <c r="I210" s="29" t="s">
        <v>9</v>
      </c>
      <c r="J210" s="33">
        <v>410.572</v>
      </c>
      <c r="K210" s="33">
        <v>4.5</v>
      </c>
      <c r="L210" s="93" t="s">
        <v>568</v>
      </c>
      <c r="M210" s="31">
        <v>1</v>
      </c>
      <c r="N210" s="31">
        <v>2</v>
      </c>
      <c r="O210" s="31">
        <v>2</v>
      </c>
      <c r="P210" s="31">
        <v>5</v>
      </c>
      <c r="Q210" s="31">
        <v>1</v>
      </c>
      <c r="R210" s="31">
        <f t="shared" si="26"/>
        <v>160</v>
      </c>
      <c r="S210" s="31">
        <f t="shared" si="27"/>
        <v>16</v>
      </c>
      <c r="T210" s="31">
        <f t="shared" ref="T210" si="32">SUM(R210:S210)</f>
        <v>176</v>
      </c>
      <c r="U210" s="129" t="s">
        <v>351</v>
      </c>
      <c r="V210" s="158">
        <v>7</v>
      </c>
      <c r="W210" s="14"/>
      <c r="X210" s="14"/>
      <c r="Y210" s="14"/>
      <c r="Z210" s="14"/>
      <c r="AA210" s="14"/>
      <c r="AB210" s="14"/>
      <c r="AC210" s="14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</row>
    <row r="211" spans="1:250" ht="20.100000000000001" customHeight="1" x14ac:dyDescent="0.2">
      <c r="A211" s="112">
        <v>30096</v>
      </c>
      <c r="B211" s="112">
        <v>116</v>
      </c>
      <c r="C211" s="16">
        <v>0</v>
      </c>
      <c r="D211" s="16">
        <v>16.3</v>
      </c>
      <c r="E211" s="16">
        <v>0</v>
      </c>
      <c r="F211" s="16">
        <v>16.326000000000001</v>
      </c>
      <c r="G211" s="16">
        <f t="shared" si="30"/>
        <v>16.326000000000001</v>
      </c>
      <c r="H211" s="47" t="s">
        <v>512</v>
      </c>
      <c r="I211" s="112" t="s">
        <v>9</v>
      </c>
      <c r="J211" s="16">
        <v>6.3</v>
      </c>
      <c r="K211" s="16">
        <v>6.2750000000000004</v>
      </c>
      <c r="L211" s="97" t="s">
        <v>279</v>
      </c>
      <c r="M211" s="14">
        <v>1</v>
      </c>
      <c r="N211" s="14">
        <v>1</v>
      </c>
      <c r="O211" s="14">
        <v>1</v>
      </c>
      <c r="P211" s="14">
        <v>5</v>
      </c>
      <c r="Q211" s="14">
        <v>1</v>
      </c>
      <c r="R211" s="14">
        <f t="shared" ref="R211:R245" si="33">N211*P211*16</f>
        <v>80</v>
      </c>
      <c r="S211" s="14">
        <f t="shared" ref="S211:S245" si="34">O211*Q211*8</f>
        <v>8</v>
      </c>
      <c r="T211" s="14">
        <f t="shared" si="29"/>
        <v>88</v>
      </c>
      <c r="U211" s="125" t="s">
        <v>18</v>
      </c>
      <c r="V211" s="153">
        <v>8</v>
      </c>
      <c r="W211" s="14"/>
      <c r="X211" s="14"/>
      <c r="Y211" s="14"/>
      <c r="Z211" s="14"/>
      <c r="AA211" s="14"/>
      <c r="AB211" s="14"/>
      <c r="AC211" s="14"/>
    </row>
    <row r="212" spans="1:250" ht="20.100000000000001" customHeight="1" x14ac:dyDescent="0.2">
      <c r="A212" s="140">
        <v>30098</v>
      </c>
      <c r="B212" s="140">
        <v>133</v>
      </c>
      <c r="C212" s="16">
        <v>18.221</v>
      </c>
      <c r="D212" s="16">
        <v>35.299999999999997</v>
      </c>
      <c r="E212" s="16">
        <v>18.221</v>
      </c>
      <c r="F212" s="16">
        <v>35.292999999999999</v>
      </c>
      <c r="G212" s="16">
        <f t="shared" ref="G212" si="35">SUM(F212-E212)</f>
        <v>17.071999999999999</v>
      </c>
      <c r="H212" s="47" t="s">
        <v>585</v>
      </c>
      <c r="I212" s="140" t="s">
        <v>579</v>
      </c>
      <c r="J212" s="16">
        <v>31.34</v>
      </c>
      <c r="K212" s="16">
        <v>31.34</v>
      </c>
      <c r="L212" s="97" t="s">
        <v>586</v>
      </c>
      <c r="M212" s="14">
        <v>1</v>
      </c>
      <c r="N212" s="14"/>
      <c r="O212" s="14"/>
      <c r="P212" s="14"/>
      <c r="Q212" s="14"/>
      <c r="R212" s="14"/>
      <c r="S212" s="14"/>
      <c r="T212" s="14"/>
      <c r="U212" s="125"/>
      <c r="V212" s="153"/>
      <c r="W212" s="14"/>
      <c r="X212" s="14"/>
      <c r="Y212" s="14"/>
      <c r="Z212" s="14"/>
      <c r="AA212" s="14"/>
      <c r="AB212" s="14"/>
      <c r="AC212" s="14"/>
    </row>
    <row r="213" spans="1:250" ht="20.100000000000001" customHeight="1" x14ac:dyDescent="0.2">
      <c r="A213" s="112">
        <v>30099</v>
      </c>
      <c r="B213" s="112">
        <v>140</v>
      </c>
      <c r="C213" s="16">
        <v>0</v>
      </c>
      <c r="D213" s="16">
        <v>20.701000000000001</v>
      </c>
      <c r="E213" s="16">
        <v>0</v>
      </c>
      <c r="F213" s="16">
        <v>20.701000000000001</v>
      </c>
      <c r="G213" s="16">
        <f t="shared" si="30"/>
        <v>20.701000000000001</v>
      </c>
      <c r="H213" s="47" t="s">
        <v>531</v>
      </c>
      <c r="I213" s="112" t="s">
        <v>88</v>
      </c>
      <c r="J213" s="16">
        <v>4.7</v>
      </c>
      <c r="K213" s="16">
        <v>4.7</v>
      </c>
      <c r="L213" s="97" t="s">
        <v>288</v>
      </c>
      <c r="M213" s="14">
        <v>1</v>
      </c>
      <c r="N213" s="14">
        <v>1</v>
      </c>
      <c r="O213" s="14">
        <v>1</v>
      </c>
      <c r="P213" s="14">
        <v>2</v>
      </c>
      <c r="Q213" s="14">
        <v>1</v>
      </c>
      <c r="R213" s="14">
        <f t="shared" si="33"/>
        <v>32</v>
      </c>
      <c r="S213" s="14">
        <f t="shared" si="34"/>
        <v>8</v>
      </c>
      <c r="T213" s="14">
        <f t="shared" si="29"/>
        <v>40</v>
      </c>
      <c r="U213" s="125" t="s">
        <v>18</v>
      </c>
      <c r="V213" s="153">
        <v>8</v>
      </c>
      <c r="W213" s="14"/>
      <c r="X213" s="14"/>
      <c r="Y213" s="14"/>
      <c r="Z213" s="14"/>
      <c r="AA213" s="14"/>
      <c r="AB213" s="14"/>
      <c r="AC213" s="14"/>
    </row>
    <row r="214" spans="1:250" ht="20.100000000000001" customHeight="1" x14ac:dyDescent="0.2">
      <c r="A214" s="112">
        <v>30100</v>
      </c>
      <c r="B214" s="112">
        <v>143</v>
      </c>
      <c r="C214" s="16">
        <v>0</v>
      </c>
      <c r="D214" s="16">
        <v>4.9000000000000004</v>
      </c>
      <c r="E214" s="16">
        <v>0</v>
      </c>
      <c r="F214" s="16">
        <v>4.8559999999999999</v>
      </c>
      <c r="G214" s="16">
        <f t="shared" si="30"/>
        <v>4.8559999999999999</v>
      </c>
      <c r="H214" s="47" t="s">
        <v>513</v>
      </c>
      <c r="I214" s="110" t="s">
        <v>151</v>
      </c>
      <c r="J214" s="16">
        <v>3.6</v>
      </c>
      <c r="K214" s="88">
        <v>3.5750000000000002</v>
      </c>
      <c r="L214" s="97" t="s">
        <v>289</v>
      </c>
      <c r="M214" s="14">
        <v>1</v>
      </c>
      <c r="N214" s="46">
        <v>1</v>
      </c>
      <c r="O214" s="46">
        <v>1</v>
      </c>
      <c r="P214" s="46">
        <v>0</v>
      </c>
      <c r="Q214" s="46">
        <v>1</v>
      </c>
      <c r="R214" s="14">
        <f t="shared" si="33"/>
        <v>0</v>
      </c>
      <c r="S214" s="14">
        <f t="shared" si="34"/>
        <v>8</v>
      </c>
      <c r="T214" s="14">
        <f t="shared" si="29"/>
        <v>8</v>
      </c>
      <c r="U214" s="125" t="s">
        <v>18</v>
      </c>
      <c r="V214" s="153">
        <v>8</v>
      </c>
      <c r="W214" s="14"/>
      <c r="X214" s="14"/>
      <c r="Y214" s="14"/>
      <c r="Z214" s="14"/>
      <c r="AA214" s="14"/>
      <c r="AB214" s="14"/>
      <c r="AC214" s="14"/>
    </row>
    <row r="215" spans="1:250" ht="20.100000000000001" customHeight="1" x14ac:dyDescent="0.2">
      <c r="A215" s="140">
        <v>30101</v>
      </c>
      <c r="B215" s="140">
        <v>145</v>
      </c>
      <c r="C215" s="16">
        <v>0</v>
      </c>
      <c r="D215" s="16">
        <v>8.9480000000000004</v>
      </c>
      <c r="E215" s="16">
        <v>0</v>
      </c>
      <c r="F215" s="16">
        <v>8.8819999999999997</v>
      </c>
      <c r="G215" s="16">
        <f t="shared" ref="G215" si="36">SUM(F215-E215)</f>
        <v>8.8819999999999997</v>
      </c>
      <c r="H215" s="47" t="s">
        <v>587</v>
      </c>
      <c r="I215" s="140" t="s">
        <v>579</v>
      </c>
      <c r="J215" s="16">
        <v>4.0999999999999996</v>
      </c>
      <c r="K215" s="16">
        <v>4.1050000000000004</v>
      </c>
      <c r="L215" s="97" t="s">
        <v>588</v>
      </c>
      <c r="M215" s="14">
        <v>1</v>
      </c>
      <c r="N215" s="46"/>
      <c r="O215" s="46"/>
      <c r="P215" s="46"/>
      <c r="Q215" s="46"/>
      <c r="R215" s="14"/>
      <c r="S215" s="14"/>
      <c r="T215" s="14"/>
      <c r="U215" s="125"/>
      <c r="V215" s="153"/>
      <c r="W215" s="14"/>
      <c r="X215" s="14"/>
      <c r="Y215" s="14"/>
      <c r="Z215" s="14"/>
      <c r="AA215" s="14"/>
      <c r="AB215" s="14"/>
      <c r="AC215" s="14"/>
    </row>
    <row r="216" spans="1:250" ht="20.100000000000001" customHeight="1" x14ac:dyDescent="0.2">
      <c r="A216" s="112">
        <v>30103</v>
      </c>
      <c r="B216" s="112">
        <v>150</v>
      </c>
      <c r="C216" s="16">
        <v>0</v>
      </c>
      <c r="D216" s="16">
        <v>15.9</v>
      </c>
      <c r="E216" s="16">
        <v>0</v>
      </c>
      <c r="F216" s="16">
        <v>15.906000000000001</v>
      </c>
      <c r="G216" s="16">
        <f t="shared" si="30"/>
        <v>15.906000000000001</v>
      </c>
      <c r="H216" s="47" t="s">
        <v>514</v>
      </c>
      <c r="I216" s="110" t="s">
        <v>151</v>
      </c>
      <c r="J216" s="16">
        <v>12.24</v>
      </c>
      <c r="K216" s="88">
        <v>12.24</v>
      </c>
      <c r="L216" s="97" t="s">
        <v>290</v>
      </c>
      <c r="M216" s="14">
        <v>1</v>
      </c>
      <c r="N216" s="14">
        <v>1</v>
      </c>
      <c r="O216" s="14">
        <v>1</v>
      </c>
      <c r="P216" s="14">
        <v>0</v>
      </c>
      <c r="Q216" s="14">
        <v>1</v>
      </c>
      <c r="R216" s="14">
        <f t="shared" si="33"/>
        <v>0</v>
      </c>
      <c r="S216" s="14">
        <f t="shared" si="34"/>
        <v>8</v>
      </c>
      <c r="T216" s="14">
        <f t="shared" si="29"/>
        <v>8</v>
      </c>
      <c r="U216" s="125" t="s">
        <v>18</v>
      </c>
      <c r="V216" s="153">
        <v>8</v>
      </c>
      <c r="W216" s="14"/>
      <c r="X216" s="14"/>
      <c r="Y216" s="14"/>
      <c r="Z216" s="14"/>
      <c r="AA216" s="14"/>
      <c r="AB216" s="14"/>
      <c r="AC216" s="14"/>
    </row>
    <row r="217" spans="1:250" ht="20.100000000000001" customHeight="1" x14ac:dyDescent="0.2">
      <c r="A217" s="140">
        <v>30104</v>
      </c>
      <c r="B217" s="140">
        <v>150</v>
      </c>
      <c r="C217" s="16">
        <v>15.9</v>
      </c>
      <c r="D217" s="16">
        <v>26.9</v>
      </c>
      <c r="E217" s="16">
        <v>15.906000000000001</v>
      </c>
      <c r="F217" s="16">
        <v>26.922999999999998</v>
      </c>
      <c r="G217" s="16">
        <f t="shared" ref="G217" si="37">SUM(F217-E217)</f>
        <v>11.016999999999998</v>
      </c>
      <c r="H217" s="47" t="s">
        <v>589</v>
      </c>
      <c r="I217" s="140" t="s">
        <v>579</v>
      </c>
      <c r="J217" s="16">
        <v>20.8</v>
      </c>
      <c r="K217" s="16">
        <v>20.8</v>
      </c>
      <c r="L217" s="97" t="s">
        <v>590</v>
      </c>
      <c r="M217" s="14">
        <v>1</v>
      </c>
      <c r="N217" s="14"/>
      <c r="O217" s="14"/>
      <c r="P217" s="14"/>
      <c r="Q217" s="14"/>
      <c r="R217" s="14"/>
      <c r="S217" s="14"/>
      <c r="T217" s="14"/>
      <c r="U217" s="125"/>
      <c r="V217" s="153"/>
      <c r="W217" s="14"/>
      <c r="X217" s="14"/>
      <c r="Y217" s="14"/>
      <c r="Z217" s="14"/>
      <c r="AA217" s="14"/>
      <c r="AB217" s="14"/>
      <c r="AC217" s="14"/>
    </row>
    <row r="218" spans="1:250" ht="20.100000000000001" customHeight="1" x14ac:dyDescent="0.2">
      <c r="A218" s="112">
        <v>30105</v>
      </c>
      <c r="B218" s="112">
        <v>160</v>
      </c>
      <c r="C218" s="16">
        <v>83.7</v>
      </c>
      <c r="D218" s="16">
        <v>96.3</v>
      </c>
      <c r="E218" s="16">
        <v>83.698999999999998</v>
      </c>
      <c r="F218" s="16">
        <v>96.347999999999999</v>
      </c>
      <c r="G218" s="16">
        <f t="shared" si="30"/>
        <v>12.649000000000001</v>
      </c>
      <c r="H218" s="47" t="s">
        <v>280</v>
      </c>
      <c r="I218" s="112" t="s">
        <v>88</v>
      </c>
      <c r="J218" s="16">
        <v>92.5</v>
      </c>
      <c r="K218" s="16">
        <v>92.5</v>
      </c>
      <c r="L218" s="97" t="s">
        <v>291</v>
      </c>
      <c r="M218" s="14">
        <v>1</v>
      </c>
      <c r="N218" s="14">
        <v>1</v>
      </c>
      <c r="O218" s="14">
        <v>1</v>
      </c>
      <c r="P218" s="14">
        <v>2</v>
      </c>
      <c r="Q218" s="14">
        <v>1</v>
      </c>
      <c r="R218" s="14">
        <f t="shared" si="33"/>
        <v>32</v>
      </c>
      <c r="S218" s="14">
        <f t="shared" si="34"/>
        <v>8</v>
      </c>
      <c r="T218" s="14">
        <f t="shared" si="29"/>
        <v>40</v>
      </c>
      <c r="U218" s="125" t="s">
        <v>18</v>
      </c>
      <c r="V218" s="153">
        <v>8</v>
      </c>
      <c r="W218" s="14"/>
      <c r="X218" s="14"/>
      <c r="Y218" s="14"/>
      <c r="Z218" s="14"/>
      <c r="AA218" s="14"/>
      <c r="AB218" s="14"/>
      <c r="AC218" s="14"/>
    </row>
    <row r="219" spans="1:250" ht="20.100000000000001" customHeight="1" x14ac:dyDescent="0.2">
      <c r="A219" s="112">
        <v>30106</v>
      </c>
      <c r="B219" s="112">
        <v>160</v>
      </c>
      <c r="C219" s="16">
        <v>96.3</v>
      </c>
      <c r="D219" s="16">
        <v>97.8</v>
      </c>
      <c r="E219" s="16">
        <v>96.347999999999999</v>
      </c>
      <c r="F219" s="16">
        <v>97.828999999999994</v>
      </c>
      <c r="G219" s="16">
        <f t="shared" si="30"/>
        <v>1.4809999999999945</v>
      </c>
      <c r="H219" s="47" t="s">
        <v>73</v>
      </c>
      <c r="I219" s="112" t="s">
        <v>10</v>
      </c>
      <c r="J219" s="16">
        <v>97.6</v>
      </c>
      <c r="K219" s="16">
        <v>97.6</v>
      </c>
      <c r="L219" s="97" t="s">
        <v>292</v>
      </c>
      <c r="M219" s="14">
        <v>1</v>
      </c>
      <c r="N219" s="14">
        <v>2</v>
      </c>
      <c r="O219" s="14">
        <v>2</v>
      </c>
      <c r="P219" s="14">
        <v>5</v>
      </c>
      <c r="Q219" s="14">
        <v>1</v>
      </c>
      <c r="R219" s="14">
        <f t="shared" si="33"/>
        <v>160</v>
      </c>
      <c r="S219" s="14">
        <f t="shared" si="34"/>
        <v>16</v>
      </c>
      <c r="T219" s="14">
        <f t="shared" si="29"/>
        <v>176</v>
      </c>
      <c r="U219" s="125" t="s">
        <v>18</v>
      </c>
      <c r="V219" s="153">
        <v>8</v>
      </c>
      <c r="W219" s="14"/>
      <c r="X219" s="14"/>
      <c r="Y219" s="14"/>
      <c r="Z219" s="14"/>
      <c r="AA219" s="14"/>
      <c r="AB219" s="14"/>
      <c r="AC219" s="14"/>
    </row>
    <row r="220" spans="1:250" ht="20.100000000000001" customHeight="1" x14ac:dyDescent="0.2">
      <c r="A220" s="112">
        <v>30107</v>
      </c>
      <c r="B220" s="112">
        <v>160</v>
      </c>
      <c r="C220" s="16">
        <v>97.8</v>
      </c>
      <c r="D220" s="16">
        <v>100.9</v>
      </c>
      <c r="E220" s="16">
        <v>97.828999999999994</v>
      </c>
      <c r="F220" s="16">
        <v>100.941</v>
      </c>
      <c r="G220" s="16">
        <f t="shared" si="30"/>
        <v>3.112000000000009</v>
      </c>
      <c r="H220" s="47" t="s">
        <v>515</v>
      </c>
      <c r="I220" s="112" t="s">
        <v>9</v>
      </c>
      <c r="J220" s="16">
        <v>99.1</v>
      </c>
      <c r="K220" s="16">
        <v>99.1</v>
      </c>
      <c r="L220" s="97" t="s">
        <v>293</v>
      </c>
      <c r="M220" s="14">
        <v>1</v>
      </c>
      <c r="N220" s="14">
        <v>1</v>
      </c>
      <c r="O220" s="14">
        <v>1</v>
      </c>
      <c r="P220" s="14">
        <v>5</v>
      </c>
      <c r="Q220" s="14">
        <v>1</v>
      </c>
      <c r="R220" s="14">
        <f t="shared" si="33"/>
        <v>80</v>
      </c>
      <c r="S220" s="14">
        <f t="shared" si="34"/>
        <v>8</v>
      </c>
      <c r="T220" s="14">
        <f t="shared" si="29"/>
        <v>88</v>
      </c>
      <c r="U220" s="125" t="s">
        <v>18</v>
      </c>
      <c r="V220" s="153">
        <v>8</v>
      </c>
      <c r="W220" s="14"/>
      <c r="X220" s="14"/>
      <c r="Y220" s="14"/>
      <c r="Z220" s="14"/>
      <c r="AA220" s="14"/>
      <c r="AB220" s="14"/>
      <c r="AC220" s="14"/>
    </row>
    <row r="221" spans="1:250" s="105" customFormat="1" x14ac:dyDescent="0.2">
      <c r="A221" s="111">
        <v>30108</v>
      </c>
      <c r="B221" s="111">
        <v>160</v>
      </c>
      <c r="C221" s="87">
        <v>100.9</v>
      </c>
      <c r="D221" s="87">
        <v>127.4</v>
      </c>
      <c r="E221" s="87">
        <v>100.941</v>
      </c>
      <c r="F221" s="87">
        <v>127.43899999999999</v>
      </c>
      <c r="G221" s="16">
        <f t="shared" si="30"/>
        <v>26.49799999999999</v>
      </c>
      <c r="H221" s="47" t="s">
        <v>516</v>
      </c>
      <c r="I221" s="67" t="s">
        <v>88</v>
      </c>
      <c r="J221" s="16">
        <v>105.36</v>
      </c>
      <c r="K221" s="16">
        <v>105.36</v>
      </c>
      <c r="L221" s="131" t="s">
        <v>294</v>
      </c>
      <c r="M221" s="14">
        <v>1</v>
      </c>
      <c r="N221" s="65">
        <v>1</v>
      </c>
      <c r="O221" s="65">
        <v>1</v>
      </c>
      <c r="P221" s="65">
        <v>2</v>
      </c>
      <c r="Q221" s="65">
        <v>1</v>
      </c>
      <c r="R221" s="14">
        <f t="shared" si="33"/>
        <v>32</v>
      </c>
      <c r="S221" s="14">
        <f t="shared" si="34"/>
        <v>8</v>
      </c>
      <c r="T221" s="14">
        <f t="shared" si="29"/>
        <v>40</v>
      </c>
      <c r="U221" s="127" t="s">
        <v>18</v>
      </c>
      <c r="V221" s="153">
        <v>8</v>
      </c>
      <c r="W221" s="14"/>
      <c r="X221" s="14"/>
      <c r="Y221" s="14"/>
      <c r="Z221" s="14"/>
      <c r="AA221" s="14"/>
      <c r="AB221" s="14"/>
      <c r="AC221" s="14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</row>
    <row r="222" spans="1:250" ht="20.100000000000001" customHeight="1" x14ac:dyDescent="0.2">
      <c r="A222" s="112">
        <v>30109</v>
      </c>
      <c r="B222" s="112">
        <v>182</v>
      </c>
      <c r="C222" s="16">
        <v>0</v>
      </c>
      <c r="D222" s="16">
        <v>1.9</v>
      </c>
      <c r="E222" s="16">
        <v>0</v>
      </c>
      <c r="F222" s="16">
        <v>1.9359999999999999</v>
      </c>
      <c r="G222" s="16">
        <f t="shared" si="30"/>
        <v>1.9359999999999999</v>
      </c>
      <c r="H222" s="47" t="s">
        <v>73</v>
      </c>
      <c r="I222" s="110" t="s">
        <v>10</v>
      </c>
      <c r="J222" s="16">
        <v>1.8</v>
      </c>
      <c r="K222" s="16">
        <v>1.75</v>
      </c>
      <c r="L222" s="97" t="s">
        <v>295</v>
      </c>
      <c r="M222" s="14">
        <v>1</v>
      </c>
      <c r="N222" s="14">
        <v>2</v>
      </c>
      <c r="O222" s="14">
        <v>2</v>
      </c>
      <c r="P222" s="14">
        <v>5</v>
      </c>
      <c r="Q222" s="14">
        <v>1</v>
      </c>
      <c r="R222" s="14">
        <f t="shared" si="33"/>
        <v>160</v>
      </c>
      <c r="S222" s="14">
        <f t="shared" si="34"/>
        <v>16</v>
      </c>
      <c r="T222" s="14">
        <f t="shared" si="29"/>
        <v>176</v>
      </c>
      <c r="U222" s="125" t="s">
        <v>18</v>
      </c>
      <c r="V222" s="153">
        <v>8</v>
      </c>
      <c r="W222" s="14"/>
      <c r="X222" s="14"/>
      <c r="Y222" s="14"/>
      <c r="Z222" s="14"/>
      <c r="AA222" s="14"/>
      <c r="AB222" s="14"/>
      <c r="AC222" s="14"/>
    </row>
    <row r="223" spans="1:250" ht="20.100000000000001" customHeight="1" x14ac:dyDescent="0.2">
      <c r="A223" s="112">
        <v>30110</v>
      </c>
      <c r="B223" s="112">
        <v>182</v>
      </c>
      <c r="C223" s="16">
        <v>1.9</v>
      </c>
      <c r="D223" s="16">
        <v>14.755000000000001</v>
      </c>
      <c r="E223" s="16">
        <v>1.9359999999999999</v>
      </c>
      <c r="F223" s="16">
        <v>14.755000000000001</v>
      </c>
      <c r="G223" s="16">
        <f t="shared" si="30"/>
        <v>12.819000000000001</v>
      </c>
      <c r="H223" s="47" t="s">
        <v>517</v>
      </c>
      <c r="I223" s="112" t="s">
        <v>88</v>
      </c>
      <c r="J223" s="16">
        <v>5.9</v>
      </c>
      <c r="K223" s="16">
        <v>5.9</v>
      </c>
      <c r="L223" s="97" t="s">
        <v>296</v>
      </c>
      <c r="M223" s="14">
        <v>1</v>
      </c>
      <c r="N223" s="14">
        <v>1</v>
      </c>
      <c r="O223" s="14">
        <v>1</v>
      </c>
      <c r="P223" s="14">
        <v>2</v>
      </c>
      <c r="Q223" s="14">
        <v>1</v>
      </c>
      <c r="R223" s="14">
        <f t="shared" si="33"/>
        <v>32</v>
      </c>
      <c r="S223" s="14">
        <f t="shared" si="34"/>
        <v>8</v>
      </c>
      <c r="T223" s="14">
        <f t="shared" si="29"/>
        <v>40</v>
      </c>
      <c r="U223" s="125" t="s">
        <v>18</v>
      </c>
      <c r="V223" s="153">
        <v>8</v>
      </c>
      <c r="W223" s="14"/>
      <c r="X223" s="14"/>
      <c r="Y223" s="14"/>
      <c r="Z223" s="14"/>
      <c r="AA223" s="14"/>
      <c r="AB223" s="14"/>
      <c r="AC223" s="14"/>
    </row>
    <row r="224" spans="1:250" ht="20.100000000000001" customHeight="1" x14ac:dyDescent="0.2">
      <c r="A224" s="112">
        <v>30111</v>
      </c>
      <c r="B224" s="112">
        <v>182</v>
      </c>
      <c r="C224" s="16">
        <v>17.5</v>
      </c>
      <c r="D224" s="16">
        <v>30.702999999999999</v>
      </c>
      <c r="E224" s="16">
        <v>17.45</v>
      </c>
      <c r="F224" s="16">
        <v>30.702999999999999</v>
      </c>
      <c r="G224" s="16">
        <f t="shared" si="30"/>
        <v>13.253</v>
      </c>
      <c r="H224" s="47" t="s">
        <v>281</v>
      </c>
      <c r="I224" s="110" t="s">
        <v>88</v>
      </c>
      <c r="J224" s="16">
        <v>25.6</v>
      </c>
      <c r="K224" s="88">
        <v>25.6</v>
      </c>
      <c r="L224" s="97" t="s">
        <v>297</v>
      </c>
      <c r="M224" s="14">
        <v>1</v>
      </c>
      <c r="N224" s="14">
        <v>1</v>
      </c>
      <c r="O224" s="14">
        <v>1</v>
      </c>
      <c r="P224" s="14">
        <v>2</v>
      </c>
      <c r="Q224" s="14">
        <v>1</v>
      </c>
      <c r="R224" s="14">
        <f t="shared" si="33"/>
        <v>32</v>
      </c>
      <c r="S224" s="14">
        <f t="shared" si="34"/>
        <v>8</v>
      </c>
      <c r="T224" s="14">
        <f t="shared" si="29"/>
        <v>40</v>
      </c>
      <c r="U224" s="125" t="s">
        <v>18</v>
      </c>
      <c r="V224" s="153">
        <v>8</v>
      </c>
      <c r="W224" s="14"/>
      <c r="X224" s="14"/>
      <c r="Y224" s="14"/>
      <c r="Z224" s="14"/>
      <c r="AA224" s="14"/>
      <c r="AB224" s="14"/>
      <c r="AC224" s="14"/>
    </row>
    <row r="225" spans="1:29" ht="20.100000000000001" customHeight="1" x14ac:dyDescent="0.2">
      <c r="A225" s="112">
        <v>30112</v>
      </c>
      <c r="B225" s="112">
        <v>182</v>
      </c>
      <c r="C225" s="16">
        <v>30.702999999999999</v>
      </c>
      <c r="D225" s="16">
        <v>36.351999999999997</v>
      </c>
      <c r="E225" s="16">
        <v>30.702999999999999</v>
      </c>
      <c r="F225" s="16">
        <v>36.351999999999997</v>
      </c>
      <c r="G225" s="16">
        <f t="shared" si="30"/>
        <v>5.6489999999999974</v>
      </c>
      <c r="H225" s="47" t="s">
        <v>282</v>
      </c>
      <c r="I225" s="110" t="s">
        <v>9</v>
      </c>
      <c r="J225" s="16">
        <v>35.840000000000003</v>
      </c>
      <c r="K225" s="88">
        <v>35.840000000000003</v>
      </c>
      <c r="L225" s="97" t="s">
        <v>298</v>
      </c>
      <c r="M225" s="14">
        <v>1</v>
      </c>
      <c r="N225" s="14">
        <v>1</v>
      </c>
      <c r="O225" s="14">
        <v>1</v>
      </c>
      <c r="P225" s="14">
        <v>5</v>
      </c>
      <c r="Q225" s="14">
        <v>1</v>
      </c>
      <c r="R225" s="14">
        <f t="shared" si="33"/>
        <v>80</v>
      </c>
      <c r="S225" s="14">
        <f t="shared" si="34"/>
        <v>8</v>
      </c>
      <c r="T225" s="14">
        <f t="shared" si="29"/>
        <v>88</v>
      </c>
      <c r="U225" s="125" t="s">
        <v>18</v>
      </c>
      <c r="V225" s="153">
        <v>8</v>
      </c>
      <c r="W225" s="14"/>
      <c r="X225" s="14"/>
      <c r="Y225" s="14"/>
      <c r="Z225" s="14"/>
      <c r="AA225" s="14"/>
      <c r="AB225" s="14"/>
      <c r="AC225" s="14"/>
    </row>
    <row r="226" spans="1:29" ht="20.100000000000001" customHeight="1" x14ac:dyDescent="0.2">
      <c r="A226" s="112">
        <v>30113</v>
      </c>
      <c r="B226" s="112">
        <v>182</v>
      </c>
      <c r="C226" s="16">
        <v>39.299999999999997</v>
      </c>
      <c r="D226" s="16">
        <v>46.8</v>
      </c>
      <c r="E226" s="16">
        <v>39.270000000000003</v>
      </c>
      <c r="F226" s="16">
        <v>46.796999999999997</v>
      </c>
      <c r="G226" s="16">
        <f t="shared" si="30"/>
        <v>7.5269999999999939</v>
      </c>
      <c r="H226" s="47" t="s">
        <v>518</v>
      </c>
      <c r="I226" s="110" t="s">
        <v>88</v>
      </c>
      <c r="J226" s="16">
        <v>42.3</v>
      </c>
      <c r="K226" s="88">
        <v>42.25</v>
      </c>
      <c r="L226" s="97" t="s">
        <v>300</v>
      </c>
      <c r="M226" s="14">
        <v>1</v>
      </c>
      <c r="N226" s="14">
        <v>1</v>
      </c>
      <c r="O226" s="14">
        <v>1</v>
      </c>
      <c r="P226" s="14">
        <v>2</v>
      </c>
      <c r="Q226" s="14">
        <v>1</v>
      </c>
      <c r="R226" s="14">
        <f t="shared" si="33"/>
        <v>32</v>
      </c>
      <c r="S226" s="14">
        <f t="shared" si="34"/>
        <v>8</v>
      </c>
      <c r="T226" s="14">
        <f t="shared" si="29"/>
        <v>40</v>
      </c>
      <c r="U226" s="125" t="s">
        <v>18</v>
      </c>
      <c r="V226" s="153">
        <v>8</v>
      </c>
      <c r="W226" s="14"/>
      <c r="X226" s="14"/>
      <c r="Y226" s="14"/>
      <c r="Z226" s="14"/>
      <c r="AA226" s="14"/>
      <c r="AB226" s="14"/>
      <c r="AC226" s="14"/>
    </row>
    <row r="227" spans="1:29" ht="20.100000000000001" customHeight="1" x14ac:dyDescent="0.2">
      <c r="A227" s="112">
        <v>30114</v>
      </c>
      <c r="B227" s="112">
        <v>184</v>
      </c>
      <c r="C227" s="16">
        <v>0</v>
      </c>
      <c r="D227" s="16">
        <v>6.4</v>
      </c>
      <c r="E227" s="16">
        <v>0</v>
      </c>
      <c r="F227" s="16">
        <v>6.391</v>
      </c>
      <c r="G227" s="16">
        <f t="shared" si="30"/>
        <v>6.391</v>
      </c>
      <c r="H227" s="47" t="s">
        <v>519</v>
      </c>
      <c r="I227" s="110" t="s">
        <v>9</v>
      </c>
      <c r="J227" s="16">
        <v>4.84</v>
      </c>
      <c r="K227" s="88">
        <v>4.84</v>
      </c>
      <c r="L227" s="97" t="s">
        <v>301</v>
      </c>
      <c r="M227" s="14">
        <v>1</v>
      </c>
      <c r="N227" s="14">
        <v>2</v>
      </c>
      <c r="O227" s="14">
        <v>2</v>
      </c>
      <c r="P227" s="14">
        <v>5</v>
      </c>
      <c r="Q227" s="14">
        <v>1</v>
      </c>
      <c r="R227" s="14">
        <f t="shared" si="33"/>
        <v>160</v>
      </c>
      <c r="S227" s="14">
        <f t="shared" si="34"/>
        <v>16</v>
      </c>
      <c r="T227" s="14">
        <f t="shared" si="29"/>
        <v>176</v>
      </c>
      <c r="U227" s="125" t="s">
        <v>18</v>
      </c>
      <c r="V227" s="153">
        <v>8</v>
      </c>
      <c r="W227" s="14"/>
      <c r="X227" s="14"/>
      <c r="Y227" s="14"/>
      <c r="Z227" s="14"/>
      <c r="AA227" s="14"/>
      <c r="AB227" s="14"/>
      <c r="AC227" s="14"/>
    </row>
    <row r="228" spans="1:29" ht="20.100000000000001" customHeight="1" x14ac:dyDescent="0.2">
      <c r="A228" s="112">
        <v>30115</v>
      </c>
      <c r="B228" s="112">
        <v>184</v>
      </c>
      <c r="C228" s="16">
        <v>6.4</v>
      </c>
      <c r="D228" s="16">
        <v>19.420999999999999</v>
      </c>
      <c r="E228" s="16">
        <v>6.391</v>
      </c>
      <c r="F228" s="16">
        <v>19.420999999999999</v>
      </c>
      <c r="G228" s="16">
        <f t="shared" si="30"/>
        <v>13.03</v>
      </c>
      <c r="H228" s="47" t="s">
        <v>520</v>
      </c>
      <c r="I228" s="110" t="s">
        <v>9</v>
      </c>
      <c r="J228" s="16">
        <v>8.3000000000000007</v>
      </c>
      <c r="K228" s="88">
        <v>8.3000000000000007</v>
      </c>
      <c r="L228" s="97" t="s">
        <v>302</v>
      </c>
      <c r="M228" s="14">
        <v>1</v>
      </c>
      <c r="N228" s="14">
        <v>1</v>
      </c>
      <c r="O228" s="14">
        <v>1</v>
      </c>
      <c r="P228" s="14">
        <v>5</v>
      </c>
      <c r="Q228" s="14">
        <v>1</v>
      </c>
      <c r="R228" s="14">
        <f t="shared" si="33"/>
        <v>80</v>
      </c>
      <c r="S228" s="14">
        <f t="shared" si="34"/>
        <v>8</v>
      </c>
      <c r="T228" s="14">
        <f t="shared" si="29"/>
        <v>88</v>
      </c>
      <c r="U228" s="125" t="s">
        <v>18</v>
      </c>
      <c r="V228" s="153">
        <v>8</v>
      </c>
      <c r="W228" s="14"/>
      <c r="X228" s="14"/>
      <c r="Y228" s="14"/>
      <c r="Z228" s="14"/>
      <c r="AA228" s="14"/>
      <c r="AB228" s="14"/>
      <c r="AC228" s="14"/>
    </row>
    <row r="229" spans="1:29" ht="20.100000000000001" customHeight="1" x14ac:dyDescent="0.2">
      <c r="A229" s="112">
        <v>30117</v>
      </c>
      <c r="B229" s="112">
        <v>184</v>
      </c>
      <c r="C229" s="16">
        <v>21.184000000000001</v>
      </c>
      <c r="D229" s="16">
        <v>23.6</v>
      </c>
      <c r="E229" s="16">
        <v>21.184000000000001</v>
      </c>
      <c r="F229" s="16">
        <v>23.635000000000002</v>
      </c>
      <c r="G229" s="16">
        <f t="shared" si="30"/>
        <v>2.4510000000000005</v>
      </c>
      <c r="H229" s="47" t="s">
        <v>521</v>
      </c>
      <c r="I229" s="110" t="s">
        <v>10</v>
      </c>
      <c r="J229" s="16">
        <v>23.15</v>
      </c>
      <c r="K229" s="88">
        <v>23.15</v>
      </c>
      <c r="L229" s="97" t="s">
        <v>303</v>
      </c>
      <c r="M229" s="14">
        <v>1</v>
      </c>
      <c r="N229" s="14">
        <v>2</v>
      </c>
      <c r="O229" s="14">
        <v>2</v>
      </c>
      <c r="P229" s="14">
        <v>5</v>
      </c>
      <c r="Q229" s="14">
        <v>1</v>
      </c>
      <c r="R229" s="14">
        <f t="shared" si="33"/>
        <v>160</v>
      </c>
      <c r="S229" s="14">
        <f t="shared" si="34"/>
        <v>16</v>
      </c>
      <c r="T229" s="14">
        <f t="shared" si="29"/>
        <v>176</v>
      </c>
      <c r="U229" s="125" t="s">
        <v>18</v>
      </c>
      <c r="V229" s="153">
        <v>8</v>
      </c>
      <c r="W229" s="14"/>
      <c r="X229" s="14"/>
      <c r="Y229" s="14"/>
      <c r="Z229" s="14"/>
      <c r="AA229" s="14"/>
      <c r="AB229" s="14"/>
      <c r="AC229" s="14"/>
    </row>
    <row r="230" spans="1:29" ht="20.100000000000001" customHeight="1" x14ac:dyDescent="0.2">
      <c r="A230" s="112">
        <v>30118</v>
      </c>
      <c r="B230" s="112">
        <v>184</v>
      </c>
      <c r="C230" s="16">
        <v>23.6</v>
      </c>
      <c r="D230" s="16">
        <v>26</v>
      </c>
      <c r="E230" s="16">
        <v>23.635000000000002</v>
      </c>
      <c r="F230" s="16">
        <v>26.004000000000001</v>
      </c>
      <c r="G230" s="16">
        <f t="shared" si="30"/>
        <v>2.3689999999999998</v>
      </c>
      <c r="H230" s="47" t="s">
        <v>522</v>
      </c>
      <c r="I230" s="110" t="s">
        <v>10</v>
      </c>
      <c r="J230" s="16">
        <v>24</v>
      </c>
      <c r="K230" s="88">
        <v>24</v>
      </c>
      <c r="L230" s="97" t="s">
        <v>304</v>
      </c>
      <c r="M230" s="14">
        <v>1</v>
      </c>
      <c r="N230" s="14">
        <v>4</v>
      </c>
      <c r="O230" s="14">
        <v>2</v>
      </c>
      <c r="P230" s="14">
        <v>5</v>
      </c>
      <c r="Q230" s="14">
        <v>1</v>
      </c>
      <c r="R230" s="14">
        <f t="shared" si="33"/>
        <v>320</v>
      </c>
      <c r="S230" s="14">
        <f t="shared" si="34"/>
        <v>16</v>
      </c>
      <c r="T230" s="14">
        <f t="shared" si="29"/>
        <v>336</v>
      </c>
      <c r="U230" s="125" t="s">
        <v>18</v>
      </c>
      <c r="V230" s="153">
        <v>8</v>
      </c>
      <c r="W230" s="14"/>
      <c r="X230" s="14"/>
      <c r="Y230" s="14"/>
      <c r="Z230" s="14"/>
      <c r="AA230" s="14"/>
      <c r="AB230" s="14"/>
      <c r="AC230" s="14"/>
    </row>
    <row r="231" spans="1:29" ht="20.100000000000001" customHeight="1" x14ac:dyDescent="0.2">
      <c r="A231" s="112">
        <v>30119</v>
      </c>
      <c r="B231" s="112">
        <v>184</v>
      </c>
      <c r="C231" s="16">
        <v>26.004000000000001</v>
      </c>
      <c r="D231" s="16">
        <v>42.631</v>
      </c>
      <c r="E231" s="16">
        <v>26.004000000000001</v>
      </c>
      <c r="F231" s="16">
        <v>42.631</v>
      </c>
      <c r="G231" s="16">
        <f t="shared" si="30"/>
        <v>16.626999999999999</v>
      </c>
      <c r="H231" s="47" t="s">
        <v>523</v>
      </c>
      <c r="I231" s="110" t="s">
        <v>9</v>
      </c>
      <c r="J231" s="16">
        <v>37.56</v>
      </c>
      <c r="K231" s="88">
        <v>37.56</v>
      </c>
      <c r="L231" s="97" t="s">
        <v>305</v>
      </c>
      <c r="M231" s="14">
        <v>1</v>
      </c>
      <c r="N231" s="14">
        <v>2</v>
      </c>
      <c r="O231" s="14">
        <v>2</v>
      </c>
      <c r="P231" s="14">
        <v>5</v>
      </c>
      <c r="Q231" s="14">
        <v>1</v>
      </c>
      <c r="R231" s="14">
        <f t="shared" si="33"/>
        <v>160</v>
      </c>
      <c r="S231" s="14">
        <f t="shared" si="34"/>
        <v>16</v>
      </c>
      <c r="T231" s="14">
        <f t="shared" si="29"/>
        <v>176</v>
      </c>
      <c r="U231" s="125" t="s">
        <v>18</v>
      </c>
      <c r="V231" s="153">
        <v>8</v>
      </c>
      <c r="W231" s="14"/>
      <c r="X231" s="14"/>
      <c r="Y231" s="14"/>
      <c r="Z231" s="14"/>
      <c r="AA231" s="14"/>
      <c r="AB231" s="14"/>
      <c r="AC231" s="14"/>
    </row>
    <row r="232" spans="1:29" ht="20.100000000000001" customHeight="1" x14ac:dyDescent="0.2">
      <c r="A232" s="112">
        <v>30121</v>
      </c>
      <c r="B232" s="112">
        <v>185</v>
      </c>
      <c r="C232" s="16">
        <v>0</v>
      </c>
      <c r="D232" s="16">
        <v>12.737</v>
      </c>
      <c r="E232" s="16">
        <v>0</v>
      </c>
      <c r="F232" s="16">
        <v>12.737</v>
      </c>
      <c r="G232" s="16">
        <f t="shared" si="30"/>
        <v>12.737</v>
      </c>
      <c r="H232" s="47" t="s">
        <v>524</v>
      </c>
      <c r="I232" s="112" t="s">
        <v>9</v>
      </c>
      <c r="J232" s="16">
        <v>3</v>
      </c>
      <c r="K232" s="16">
        <v>3</v>
      </c>
      <c r="L232" s="97" t="s">
        <v>307</v>
      </c>
      <c r="M232" s="14">
        <v>1</v>
      </c>
      <c r="N232" s="46">
        <v>1</v>
      </c>
      <c r="O232" s="46">
        <v>1</v>
      </c>
      <c r="P232" s="14">
        <v>5</v>
      </c>
      <c r="Q232" s="14">
        <v>1</v>
      </c>
      <c r="R232" s="14">
        <f t="shared" si="33"/>
        <v>80</v>
      </c>
      <c r="S232" s="14">
        <f t="shared" si="34"/>
        <v>8</v>
      </c>
      <c r="T232" s="14">
        <f t="shared" si="29"/>
        <v>88</v>
      </c>
      <c r="U232" s="125" t="s">
        <v>18</v>
      </c>
      <c r="V232" s="153">
        <v>8</v>
      </c>
      <c r="W232" s="14"/>
      <c r="X232" s="14"/>
      <c r="Y232" s="14"/>
      <c r="Z232" s="14"/>
      <c r="AA232" s="14"/>
      <c r="AB232" s="14"/>
      <c r="AC232" s="14"/>
    </row>
    <row r="233" spans="1:29" ht="20.100000000000001" customHeight="1" x14ac:dyDescent="0.2">
      <c r="A233" s="112">
        <v>30123</v>
      </c>
      <c r="B233" s="112">
        <v>185</v>
      </c>
      <c r="C233" s="16">
        <v>12.737</v>
      </c>
      <c r="D233" s="16">
        <v>14.587999999999999</v>
      </c>
      <c r="E233" s="16">
        <v>12.737</v>
      </c>
      <c r="F233" s="16">
        <v>14.587999999999999</v>
      </c>
      <c r="G233" s="16">
        <f t="shared" si="30"/>
        <v>1.8509999999999991</v>
      </c>
      <c r="H233" s="47" t="s">
        <v>72</v>
      </c>
      <c r="I233" s="112" t="s">
        <v>10</v>
      </c>
      <c r="J233" s="16">
        <v>13.7</v>
      </c>
      <c r="K233" s="16">
        <v>13.725</v>
      </c>
      <c r="L233" s="97" t="s">
        <v>308</v>
      </c>
      <c r="M233" s="14">
        <v>1</v>
      </c>
      <c r="N233" s="14">
        <v>2</v>
      </c>
      <c r="O233" s="14">
        <v>2</v>
      </c>
      <c r="P233" s="14">
        <v>5</v>
      </c>
      <c r="Q233" s="14">
        <v>1</v>
      </c>
      <c r="R233" s="14">
        <f t="shared" si="33"/>
        <v>160</v>
      </c>
      <c r="S233" s="14">
        <f t="shared" si="34"/>
        <v>16</v>
      </c>
      <c r="T233" s="14">
        <f t="shared" si="29"/>
        <v>176</v>
      </c>
      <c r="U233" s="125" t="s">
        <v>18</v>
      </c>
      <c r="V233" s="153">
        <v>8</v>
      </c>
      <c r="W233" s="14"/>
      <c r="X233" s="14"/>
      <c r="Y233" s="14"/>
      <c r="Z233" s="14"/>
      <c r="AA233" s="14"/>
      <c r="AB233" s="14"/>
      <c r="AC233" s="14"/>
    </row>
    <row r="234" spans="1:29" ht="20.100000000000001" customHeight="1" x14ac:dyDescent="0.2">
      <c r="A234" s="112">
        <v>30124</v>
      </c>
      <c r="B234" s="112">
        <v>186</v>
      </c>
      <c r="C234" s="16">
        <v>0</v>
      </c>
      <c r="D234" s="16">
        <v>3.7</v>
      </c>
      <c r="E234" s="16">
        <v>0</v>
      </c>
      <c r="F234" s="16">
        <v>3.7480000000000002</v>
      </c>
      <c r="G234" s="16">
        <f t="shared" si="30"/>
        <v>3.7480000000000002</v>
      </c>
      <c r="H234" s="47" t="s">
        <v>525</v>
      </c>
      <c r="I234" s="112" t="s">
        <v>88</v>
      </c>
      <c r="J234" s="16">
        <v>0.3</v>
      </c>
      <c r="K234" s="16">
        <v>0.31</v>
      </c>
      <c r="L234" s="97" t="s">
        <v>309</v>
      </c>
      <c r="M234" s="14">
        <v>1</v>
      </c>
      <c r="N234" s="14">
        <v>1</v>
      </c>
      <c r="O234" s="14">
        <v>1</v>
      </c>
      <c r="P234" s="14">
        <v>2</v>
      </c>
      <c r="Q234" s="14">
        <v>1</v>
      </c>
      <c r="R234" s="14">
        <f t="shared" si="33"/>
        <v>32</v>
      </c>
      <c r="S234" s="14">
        <f t="shared" si="34"/>
        <v>8</v>
      </c>
      <c r="T234" s="14">
        <f t="shared" si="29"/>
        <v>40</v>
      </c>
      <c r="U234" s="125" t="s">
        <v>18</v>
      </c>
      <c r="V234" s="153">
        <v>8</v>
      </c>
      <c r="W234" s="14"/>
      <c r="X234" s="14"/>
      <c r="Y234" s="14"/>
      <c r="Z234" s="14"/>
      <c r="AA234" s="14"/>
      <c r="AB234" s="14"/>
      <c r="AC234" s="14"/>
    </row>
    <row r="235" spans="1:29" ht="20.100000000000001" customHeight="1" x14ac:dyDescent="0.2">
      <c r="A235" s="140">
        <v>30125</v>
      </c>
      <c r="B235" s="140">
        <v>186</v>
      </c>
      <c r="C235" s="16">
        <v>3.7</v>
      </c>
      <c r="D235" s="16">
        <v>15</v>
      </c>
      <c r="E235" s="16">
        <v>0</v>
      </c>
      <c r="F235" s="16">
        <v>14.95</v>
      </c>
      <c r="G235" s="16">
        <f t="shared" ref="G235:G236" si="38">SUM(F235-E235)</f>
        <v>14.95</v>
      </c>
      <c r="H235" s="47" t="s">
        <v>591</v>
      </c>
      <c r="I235" s="140" t="s">
        <v>579</v>
      </c>
      <c r="J235" s="16">
        <v>9.6999999999999993</v>
      </c>
      <c r="K235" s="16">
        <v>10</v>
      </c>
      <c r="L235" s="97" t="s">
        <v>592</v>
      </c>
      <c r="M235" s="14">
        <v>1</v>
      </c>
      <c r="N235" s="14"/>
      <c r="O235" s="14"/>
      <c r="P235" s="14"/>
      <c r="Q235" s="14"/>
      <c r="R235" s="14"/>
      <c r="S235" s="14"/>
      <c r="T235" s="14"/>
      <c r="U235" s="125"/>
      <c r="V235" s="153"/>
      <c r="W235" s="14"/>
      <c r="X235" s="14"/>
      <c r="Y235" s="14"/>
      <c r="Z235" s="14"/>
      <c r="AA235" s="14"/>
      <c r="AB235" s="14"/>
      <c r="AC235" s="14"/>
    </row>
    <row r="236" spans="1:29" ht="20.100000000000001" customHeight="1" x14ac:dyDescent="0.2">
      <c r="A236" s="140">
        <v>30126</v>
      </c>
      <c r="B236" s="140">
        <v>186</v>
      </c>
      <c r="C236" s="16">
        <v>15</v>
      </c>
      <c r="D236" s="16">
        <v>30.1</v>
      </c>
      <c r="E236" s="16">
        <v>14.951000000000001</v>
      </c>
      <c r="F236" s="16">
        <v>30.052</v>
      </c>
      <c r="G236" s="16">
        <f t="shared" si="38"/>
        <v>15.100999999999999</v>
      </c>
      <c r="H236" s="47" t="s">
        <v>593</v>
      </c>
      <c r="I236" s="140" t="s">
        <v>579</v>
      </c>
      <c r="J236" s="16">
        <v>23.7</v>
      </c>
      <c r="K236" s="16">
        <v>23.7</v>
      </c>
      <c r="L236" s="97" t="s">
        <v>594</v>
      </c>
      <c r="M236" s="14">
        <v>1</v>
      </c>
      <c r="N236" s="14"/>
      <c r="O236" s="14"/>
      <c r="P236" s="14"/>
      <c r="Q236" s="14"/>
      <c r="R236" s="14"/>
      <c r="S236" s="14"/>
      <c r="T236" s="14"/>
      <c r="U236" s="125"/>
      <c r="V236" s="153"/>
      <c r="W236" s="14"/>
      <c r="X236" s="14"/>
      <c r="Y236" s="14"/>
      <c r="Z236" s="14"/>
      <c r="AA236" s="14"/>
      <c r="AB236" s="14"/>
      <c r="AC236" s="14"/>
    </row>
    <row r="237" spans="1:29" ht="20.100000000000001" customHeight="1" x14ac:dyDescent="0.2">
      <c r="A237" s="112">
        <v>30127</v>
      </c>
      <c r="B237" s="112">
        <v>187</v>
      </c>
      <c r="C237" s="16">
        <v>3.6619999999999999</v>
      </c>
      <c r="D237" s="16">
        <v>19.399999999999999</v>
      </c>
      <c r="E237" s="16">
        <v>3.6619999999999999</v>
      </c>
      <c r="F237" s="16">
        <v>19.425000000000001</v>
      </c>
      <c r="G237" s="16">
        <f t="shared" si="30"/>
        <v>15.763000000000002</v>
      </c>
      <c r="H237" s="47" t="s">
        <v>526</v>
      </c>
      <c r="I237" s="112" t="s">
        <v>9</v>
      </c>
      <c r="J237" s="16">
        <v>15.7</v>
      </c>
      <c r="K237" s="16">
        <v>15.7</v>
      </c>
      <c r="L237" s="97" t="s">
        <v>311</v>
      </c>
      <c r="M237" s="14">
        <v>1</v>
      </c>
      <c r="N237" s="14">
        <v>1</v>
      </c>
      <c r="O237" s="14">
        <v>1</v>
      </c>
      <c r="P237" s="14">
        <v>5</v>
      </c>
      <c r="Q237" s="14">
        <v>1</v>
      </c>
      <c r="R237" s="14">
        <f t="shared" si="33"/>
        <v>80</v>
      </c>
      <c r="S237" s="14">
        <f t="shared" si="34"/>
        <v>8</v>
      </c>
      <c r="T237" s="14">
        <f t="shared" si="29"/>
        <v>88</v>
      </c>
      <c r="U237" s="125" t="s">
        <v>18</v>
      </c>
      <c r="V237" s="153">
        <v>8</v>
      </c>
      <c r="W237" s="14"/>
      <c r="X237" s="14"/>
      <c r="Y237" s="14"/>
      <c r="Z237" s="14"/>
      <c r="AA237" s="14"/>
      <c r="AB237" s="14"/>
      <c r="AC237" s="14"/>
    </row>
    <row r="238" spans="1:29" ht="20.100000000000001" customHeight="1" x14ac:dyDescent="0.2">
      <c r="A238" s="112">
        <v>30128</v>
      </c>
      <c r="B238" s="112">
        <v>187</v>
      </c>
      <c r="C238" s="16">
        <v>19.399999999999999</v>
      </c>
      <c r="D238" s="16">
        <v>26.638999999999999</v>
      </c>
      <c r="E238" s="16">
        <v>19.425000000000001</v>
      </c>
      <c r="F238" s="16">
        <v>26.638999999999999</v>
      </c>
      <c r="G238" s="16">
        <f t="shared" si="30"/>
        <v>7.2139999999999986</v>
      </c>
      <c r="H238" s="47" t="s">
        <v>527</v>
      </c>
      <c r="I238" s="112" t="s">
        <v>9</v>
      </c>
      <c r="J238" s="16">
        <v>23.5</v>
      </c>
      <c r="K238" s="16">
        <v>23.5</v>
      </c>
      <c r="L238" s="97" t="s">
        <v>312</v>
      </c>
      <c r="M238" s="14">
        <v>1</v>
      </c>
      <c r="N238" s="46">
        <v>2</v>
      </c>
      <c r="O238" s="46">
        <v>1</v>
      </c>
      <c r="P238" s="46">
        <v>5</v>
      </c>
      <c r="Q238" s="14">
        <v>1</v>
      </c>
      <c r="R238" s="14">
        <f t="shared" si="33"/>
        <v>160</v>
      </c>
      <c r="S238" s="14">
        <f t="shared" si="34"/>
        <v>8</v>
      </c>
      <c r="T238" s="14">
        <f t="shared" si="29"/>
        <v>168</v>
      </c>
      <c r="U238" s="125" t="s">
        <v>18</v>
      </c>
      <c r="V238" s="153">
        <v>8</v>
      </c>
      <c r="W238" s="14"/>
      <c r="X238" s="14"/>
      <c r="Y238" s="14"/>
      <c r="Z238" s="14"/>
      <c r="AA238" s="14"/>
      <c r="AB238" s="14"/>
      <c r="AC238" s="14"/>
    </row>
    <row r="239" spans="1:29" ht="20.100000000000001" customHeight="1" x14ac:dyDescent="0.2">
      <c r="A239" s="112">
        <v>30129</v>
      </c>
      <c r="B239" s="112">
        <v>187</v>
      </c>
      <c r="C239" s="16">
        <v>28.164000000000001</v>
      </c>
      <c r="D239" s="16">
        <v>42</v>
      </c>
      <c r="E239" s="16">
        <v>28.164000000000001</v>
      </c>
      <c r="F239" s="16">
        <v>41.972000000000001</v>
      </c>
      <c r="G239" s="16">
        <f t="shared" si="30"/>
        <v>13.808</v>
      </c>
      <c r="H239" s="47" t="s">
        <v>284</v>
      </c>
      <c r="I239" s="112" t="s">
        <v>9</v>
      </c>
      <c r="J239" s="16">
        <v>36.799999999999997</v>
      </c>
      <c r="K239" s="16">
        <v>36.774999999999999</v>
      </c>
      <c r="L239" s="97" t="s">
        <v>314</v>
      </c>
      <c r="M239" s="14">
        <v>1</v>
      </c>
      <c r="N239" s="14">
        <v>1</v>
      </c>
      <c r="O239" s="14">
        <v>1</v>
      </c>
      <c r="P239" s="14">
        <v>5</v>
      </c>
      <c r="Q239" s="14">
        <v>1</v>
      </c>
      <c r="R239" s="14">
        <f t="shared" si="33"/>
        <v>80</v>
      </c>
      <c r="S239" s="14">
        <f t="shared" si="34"/>
        <v>8</v>
      </c>
      <c r="T239" s="14">
        <f t="shared" si="29"/>
        <v>88</v>
      </c>
      <c r="U239" s="125" t="s">
        <v>18</v>
      </c>
      <c r="V239" s="153">
        <v>8</v>
      </c>
      <c r="W239" s="14"/>
      <c r="X239" s="14"/>
      <c r="Y239" s="14"/>
      <c r="Z239" s="14"/>
      <c r="AA239" s="14"/>
      <c r="AB239" s="14"/>
      <c r="AC239" s="14"/>
    </row>
    <row r="240" spans="1:29" ht="20.100000000000001" customHeight="1" x14ac:dyDescent="0.2">
      <c r="A240" s="112">
        <v>30130</v>
      </c>
      <c r="B240" s="112">
        <v>187</v>
      </c>
      <c r="C240" s="16">
        <v>42</v>
      </c>
      <c r="D240" s="16">
        <v>44.994999999999997</v>
      </c>
      <c r="E240" s="16">
        <v>41.972000000000001</v>
      </c>
      <c r="F240" s="16">
        <v>44.994999999999997</v>
      </c>
      <c r="G240" s="16">
        <f t="shared" si="30"/>
        <v>3.0229999999999961</v>
      </c>
      <c r="H240" s="47" t="s">
        <v>51</v>
      </c>
      <c r="I240" s="112" t="s">
        <v>10</v>
      </c>
      <c r="J240" s="16">
        <v>43.2</v>
      </c>
      <c r="K240" s="16">
        <v>43.225000000000001</v>
      </c>
      <c r="L240" s="97" t="s">
        <v>315</v>
      </c>
      <c r="M240" s="14">
        <v>1</v>
      </c>
      <c r="N240" s="14">
        <v>2</v>
      </c>
      <c r="O240" s="14">
        <v>2</v>
      </c>
      <c r="P240" s="14">
        <v>5</v>
      </c>
      <c r="Q240" s="14">
        <v>1</v>
      </c>
      <c r="R240" s="14">
        <f t="shared" si="33"/>
        <v>160</v>
      </c>
      <c r="S240" s="14">
        <f t="shared" si="34"/>
        <v>16</v>
      </c>
      <c r="T240" s="14">
        <f t="shared" si="29"/>
        <v>176</v>
      </c>
      <c r="U240" s="125" t="s">
        <v>18</v>
      </c>
      <c r="V240" s="153">
        <v>8</v>
      </c>
      <c r="W240" s="14"/>
      <c r="X240" s="14"/>
      <c r="Y240" s="14"/>
      <c r="Z240" s="14"/>
      <c r="AA240" s="14"/>
      <c r="AB240" s="14"/>
      <c r="AC240" s="14"/>
    </row>
    <row r="241" spans="1:250" ht="20.100000000000001" customHeight="1" x14ac:dyDescent="0.2">
      <c r="A241" s="140">
        <v>30131</v>
      </c>
      <c r="B241" s="140">
        <v>195</v>
      </c>
      <c r="C241" s="16">
        <v>0</v>
      </c>
      <c r="D241" s="16">
        <v>2.1</v>
      </c>
      <c r="E241" s="16">
        <v>0</v>
      </c>
      <c r="F241" s="16">
        <v>2.0840000000000001</v>
      </c>
      <c r="G241" s="16">
        <f t="shared" ref="G241:G243" si="39">SUM(F241-E241)</f>
        <v>2.0840000000000001</v>
      </c>
      <c r="H241" s="47" t="s">
        <v>595</v>
      </c>
      <c r="I241" s="140" t="s">
        <v>579</v>
      </c>
      <c r="J241" s="16">
        <v>0.1</v>
      </c>
      <c r="K241" s="16">
        <v>7.4999999999999997E-2</v>
      </c>
      <c r="L241" s="97" t="s">
        <v>596</v>
      </c>
      <c r="M241" s="14">
        <v>1</v>
      </c>
      <c r="N241" s="14"/>
      <c r="O241" s="14"/>
      <c r="P241" s="14"/>
      <c r="Q241" s="14"/>
      <c r="R241" s="14"/>
      <c r="S241" s="14"/>
      <c r="T241" s="14"/>
      <c r="U241" s="125"/>
      <c r="V241" s="153"/>
      <c r="W241" s="14"/>
      <c r="X241" s="14"/>
      <c r="Y241" s="14"/>
      <c r="Z241" s="14"/>
      <c r="AA241" s="14"/>
      <c r="AB241" s="14"/>
      <c r="AC241" s="14"/>
    </row>
    <row r="242" spans="1:250" ht="20.100000000000001" customHeight="1" x14ac:dyDescent="0.2">
      <c r="A242" s="140">
        <v>30132</v>
      </c>
      <c r="B242" s="140">
        <v>198</v>
      </c>
      <c r="C242" s="16">
        <v>0</v>
      </c>
      <c r="D242" s="16">
        <v>19.899999999999999</v>
      </c>
      <c r="E242" s="16">
        <v>0</v>
      </c>
      <c r="F242" s="16">
        <v>19.850999999999999</v>
      </c>
      <c r="G242" s="16">
        <f t="shared" si="39"/>
        <v>19.850999999999999</v>
      </c>
      <c r="H242" s="47" t="s">
        <v>597</v>
      </c>
      <c r="I242" s="140" t="s">
        <v>579</v>
      </c>
      <c r="J242" s="16">
        <v>9.6999999999999993</v>
      </c>
      <c r="K242" s="16">
        <v>9.6999999999999993</v>
      </c>
      <c r="L242" s="97" t="s">
        <v>598</v>
      </c>
      <c r="M242" s="14">
        <v>1</v>
      </c>
      <c r="N242" s="14"/>
      <c r="O242" s="14"/>
      <c r="P242" s="14"/>
      <c r="Q242" s="14"/>
      <c r="R242" s="14"/>
      <c r="S242" s="14"/>
      <c r="T242" s="14"/>
      <c r="U242" s="125"/>
      <c r="V242" s="153"/>
      <c r="W242" s="14"/>
      <c r="X242" s="14"/>
      <c r="Y242" s="14"/>
      <c r="Z242" s="14"/>
      <c r="AA242" s="14"/>
      <c r="AB242" s="14"/>
      <c r="AC242" s="14"/>
    </row>
    <row r="243" spans="1:250" ht="20.100000000000001" customHeight="1" x14ac:dyDescent="0.2">
      <c r="A243" s="140">
        <v>30133</v>
      </c>
      <c r="B243" s="140">
        <v>199</v>
      </c>
      <c r="C243" s="16">
        <v>21.5</v>
      </c>
      <c r="D243" s="16">
        <v>30.3</v>
      </c>
      <c r="E243" s="16">
        <v>21.539000000000001</v>
      </c>
      <c r="F243" s="16">
        <v>30.318000000000001</v>
      </c>
      <c r="G243" s="16">
        <f t="shared" si="39"/>
        <v>8.7789999999999999</v>
      </c>
      <c r="H243" s="47" t="s">
        <v>280</v>
      </c>
      <c r="I243" s="140" t="s">
        <v>579</v>
      </c>
      <c r="J243" s="16">
        <v>25.9</v>
      </c>
      <c r="K243" s="16">
        <v>25.9</v>
      </c>
      <c r="L243" s="97" t="s">
        <v>599</v>
      </c>
      <c r="M243" s="14">
        <v>1</v>
      </c>
      <c r="N243" s="14"/>
      <c r="O243" s="14"/>
      <c r="P243" s="14"/>
      <c r="Q243" s="14"/>
      <c r="R243" s="14"/>
      <c r="S243" s="14"/>
      <c r="T243" s="14"/>
      <c r="U243" s="125"/>
      <c r="V243" s="153"/>
      <c r="W243" s="14"/>
      <c r="X243" s="14"/>
      <c r="Y243" s="14"/>
      <c r="Z243" s="14"/>
      <c r="AA243" s="14"/>
      <c r="AB243" s="14"/>
      <c r="AC243" s="14"/>
    </row>
    <row r="244" spans="1:250" ht="19.5" customHeight="1" x14ac:dyDescent="0.2">
      <c r="A244" s="112">
        <v>30134</v>
      </c>
      <c r="B244" s="112">
        <v>306</v>
      </c>
      <c r="C244" s="16">
        <v>0</v>
      </c>
      <c r="D244" s="16">
        <v>9.8000000000000007</v>
      </c>
      <c r="E244" s="16">
        <v>0</v>
      </c>
      <c r="F244" s="16">
        <v>9.7409999999999997</v>
      </c>
      <c r="G244" s="16">
        <f t="shared" si="30"/>
        <v>9.7409999999999997</v>
      </c>
      <c r="H244" s="47" t="s">
        <v>528</v>
      </c>
      <c r="I244" s="112" t="s">
        <v>88</v>
      </c>
      <c r="J244" s="16">
        <v>5.73</v>
      </c>
      <c r="K244" s="16">
        <v>5.73</v>
      </c>
      <c r="L244" s="97" t="s">
        <v>316</v>
      </c>
      <c r="M244" s="14">
        <v>1</v>
      </c>
      <c r="N244" s="14">
        <v>1</v>
      </c>
      <c r="O244" s="14">
        <v>1</v>
      </c>
      <c r="P244" s="14">
        <v>2</v>
      </c>
      <c r="Q244" s="14">
        <v>1</v>
      </c>
      <c r="R244" s="14">
        <f t="shared" si="33"/>
        <v>32</v>
      </c>
      <c r="S244" s="14">
        <f t="shared" si="34"/>
        <v>8</v>
      </c>
      <c r="T244" s="14">
        <f t="shared" si="29"/>
        <v>40</v>
      </c>
      <c r="U244" s="125" t="s">
        <v>18</v>
      </c>
      <c r="V244" s="153">
        <v>8</v>
      </c>
      <c r="W244" s="14"/>
      <c r="X244" s="14"/>
      <c r="Y244" s="14"/>
      <c r="Z244" s="14"/>
      <c r="AA244" s="14"/>
      <c r="AB244" s="14"/>
      <c r="AC244" s="14"/>
    </row>
    <row r="245" spans="1:250" ht="20.100000000000001" customHeight="1" x14ac:dyDescent="0.3">
      <c r="A245" s="112">
        <v>30302</v>
      </c>
      <c r="B245" s="116">
        <v>182</v>
      </c>
      <c r="C245" s="117">
        <v>14.755000000000001</v>
      </c>
      <c r="D245" s="117">
        <v>17.45</v>
      </c>
      <c r="E245" s="117">
        <v>14.755000000000001</v>
      </c>
      <c r="F245" s="117">
        <v>17.45</v>
      </c>
      <c r="G245" s="16">
        <f t="shared" si="30"/>
        <v>2.6949999999999985</v>
      </c>
      <c r="H245" s="118" t="s">
        <v>344</v>
      </c>
      <c r="I245" s="116" t="s">
        <v>10</v>
      </c>
      <c r="J245" s="117">
        <v>15.1</v>
      </c>
      <c r="K245" s="117">
        <v>15.1</v>
      </c>
      <c r="L245" s="119" t="s">
        <v>345</v>
      </c>
      <c r="M245" s="14">
        <v>1</v>
      </c>
      <c r="N245" s="118">
        <v>1</v>
      </c>
      <c r="O245" s="118">
        <v>1</v>
      </c>
      <c r="P245" s="118">
        <v>5</v>
      </c>
      <c r="Q245" s="120">
        <v>1</v>
      </c>
      <c r="R245" s="14">
        <f t="shared" si="33"/>
        <v>80</v>
      </c>
      <c r="S245" s="14">
        <f t="shared" si="34"/>
        <v>8</v>
      </c>
      <c r="T245" s="14">
        <f t="shared" si="29"/>
        <v>88</v>
      </c>
      <c r="U245" s="130" t="s">
        <v>18</v>
      </c>
      <c r="V245" s="147">
        <v>8</v>
      </c>
      <c r="W245" s="42"/>
      <c r="X245" s="42"/>
      <c r="Y245" s="14"/>
      <c r="Z245" s="14"/>
      <c r="AA245" s="14"/>
      <c r="AB245" s="14"/>
      <c r="AC245" s="14"/>
    </row>
    <row r="246" spans="1:250" ht="20.100000000000001" customHeight="1" x14ac:dyDescent="0.2">
      <c r="A246" s="113">
        <v>30303</v>
      </c>
      <c r="B246" s="112">
        <v>182</v>
      </c>
      <c r="C246" s="16">
        <v>36.351999999999997</v>
      </c>
      <c r="D246" s="16">
        <v>39.270000000000003</v>
      </c>
      <c r="E246" s="16">
        <v>36.351999999999997</v>
      </c>
      <c r="F246" s="16">
        <v>39.270000000000003</v>
      </c>
      <c r="G246" s="16">
        <f t="shared" si="30"/>
        <v>2.9180000000000064</v>
      </c>
      <c r="H246" s="47" t="s">
        <v>550</v>
      </c>
      <c r="I246" s="112" t="s">
        <v>10</v>
      </c>
      <c r="J246" s="16">
        <v>37.945</v>
      </c>
      <c r="K246" s="16">
        <v>37.945</v>
      </c>
      <c r="L246" s="97" t="s">
        <v>299</v>
      </c>
      <c r="M246" s="14">
        <v>1</v>
      </c>
      <c r="N246" s="14">
        <v>2</v>
      </c>
      <c r="O246" s="14">
        <v>2</v>
      </c>
      <c r="P246" s="14">
        <v>5</v>
      </c>
      <c r="Q246" s="14">
        <v>1</v>
      </c>
      <c r="R246" s="14">
        <v>160</v>
      </c>
      <c r="S246" s="14">
        <v>16</v>
      </c>
      <c r="T246" s="14">
        <v>176</v>
      </c>
      <c r="U246" s="125" t="s">
        <v>18</v>
      </c>
      <c r="V246" s="147">
        <v>8</v>
      </c>
      <c r="W246" s="14"/>
      <c r="X246" s="14"/>
      <c r="Y246" s="14"/>
      <c r="Z246" s="14"/>
      <c r="AA246" s="14"/>
      <c r="AB246" s="14"/>
      <c r="AC246" s="14"/>
    </row>
    <row r="247" spans="1:250" s="7" customFormat="1" ht="20.100000000000001" customHeight="1" x14ac:dyDescent="0.2">
      <c r="A247" s="112">
        <v>30304</v>
      </c>
      <c r="B247" s="112">
        <v>184</v>
      </c>
      <c r="C247" s="16">
        <v>19.420999999999999</v>
      </c>
      <c r="D247" s="16">
        <v>21.184000000000001</v>
      </c>
      <c r="E247" s="16">
        <v>19.420999999999999</v>
      </c>
      <c r="F247" s="16">
        <v>21.184000000000001</v>
      </c>
      <c r="G247" s="16">
        <f t="shared" si="30"/>
        <v>1.7630000000000017</v>
      </c>
      <c r="H247" s="47" t="s">
        <v>529</v>
      </c>
      <c r="I247" s="112" t="s">
        <v>10</v>
      </c>
      <c r="J247" s="16">
        <v>20.12</v>
      </c>
      <c r="K247" s="16">
        <v>20.12</v>
      </c>
      <c r="L247" s="97" t="s">
        <v>346</v>
      </c>
      <c r="M247" s="14">
        <v>1</v>
      </c>
      <c r="N247" s="14">
        <v>1</v>
      </c>
      <c r="O247" s="14">
        <v>1</v>
      </c>
      <c r="P247" s="14">
        <v>5</v>
      </c>
      <c r="Q247" s="14">
        <v>1</v>
      </c>
      <c r="R247" s="14">
        <f>N247*P247*16</f>
        <v>80</v>
      </c>
      <c r="S247" s="14">
        <f>O247*Q247*8</f>
        <v>8</v>
      </c>
      <c r="T247" s="14">
        <f>SUM(R247:S247)</f>
        <v>88</v>
      </c>
      <c r="U247" s="125" t="s">
        <v>18</v>
      </c>
      <c r="V247" s="147">
        <v>8</v>
      </c>
      <c r="W247" s="14"/>
      <c r="X247" s="14"/>
      <c r="Y247" s="14"/>
      <c r="Z247" s="14"/>
      <c r="AA247" s="14"/>
      <c r="AB247" s="14"/>
      <c r="AC247" s="14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</row>
    <row r="248" spans="1:250" ht="20.100000000000001" customHeight="1" x14ac:dyDescent="0.2">
      <c r="A248" s="113">
        <v>30305</v>
      </c>
      <c r="B248" s="112">
        <v>184</v>
      </c>
      <c r="C248" s="16">
        <v>42.631</v>
      </c>
      <c r="D248" s="16">
        <v>48.76</v>
      </c>
      <c r="E248" s="16">
        <v>42.631</v>
      </c>
      <c r="F248" s="16">
        <v>48.76</v>
      </c>
      <c r="G248" s="16">
        <f t="shared" si="30"/>
        <v>6.1289999999999978</v>
      </c>
      <c r="H248" s="47" t="s">
        <v>530</v>
      </c>
      <c r="I248" s="112" t="s">
        <v>9</v>
      </c>
      <c r="J248" s="16">
        <v>47.91</v>
      </c>
      <c r="K248" s="16">
        <v>47.91</v>
      </c>
      <c r="L248" s="97" t="s">
        <v>306</v>
      </c>
      <c r="M248" s="14">
        <v>1</v>
      </c>
      <c r="N248" s="14">
        <v>2</v>
      </c>
      <c r="O248" s="14">
        <v>2</v>
      </c>
      <c r="P248" s="14">
        <v>5</v>
      </c>
      <c r="Q248" s="14">
        <v>1</v>
      </c>
      <c r="R248" s="14">
        <f>N248*P248*16</f>
        <v>160</v>
      </c>
      <c r="S248" s="14">
        <f>O248*Q248*8</f>
        <v>16</v>
      </c>
      <c r="T248" s="14">
        <f>SUM(R248:S248)</f>
        <v>176</v>
      </c>
      <c r="U248" s="125" t="s">
        <v>18</v>
      </c>
      <c r="V248" s="147">
        <v>8</v>
      </c>
      <c r="W248" s="14"/>
      <c r="X248" s="14"/>
      <c r="Y248" s="14"/>
      <c r="Z248" s="14"/>
      <c r="AA248" s="14"/>
      <c r="AB248" s="14"/>
      <c r="AC248" s="14"/>
    </row>
    <row r="249" spans="1:250" ht="20.100000000000001" customHeight="1" x14ac:dyDescent="0.2">
      <c r="A249" s="112">
        <v>30306</v>
      </c>
      <c r="B249" s="112">
        <v>187</v>
      </c>
      <c r="C249" s="16">
        <v>0</v>
      </c>
      <c r="D249" s="16">
        <v>3.6619999999999999</v>
      </c>
      <c r="E249" s="16">
        <v>0</v>
      </c>
      <c r="F249" s="16">
        <v>3.6619999999999999</v>
      </c>
      <c r="G249" s="16">
        <f t="shared" si="30"/>
        <v>3.6619999999999999</v>
      </c>
      <c r="H249" s="47" t="s">
        <v>283</v>
      </c>
      <c r="I249" s="112" t="s">
        <v>10</v>
      </c>
      <c r="J249" s="16">
        <v>2.08</v>
      </c>
      <c r="K249" s="16">
        <v>2.08</v>
      </c>
      <c r="L249" s="97" t="s">
        <v>310</v>
      </c>
      <c r="M249" s="14">
        <v>1</v>
      </c>
      <c r="N249" s="46">
        <v>1</v>
      </c>
      <c r="O249" s="46">
        <v>1</v>
      </c>
      <c r="P249" s="46">
        <v>5</v>
      </c>
      <c r="Q249" s="46">
        <v>1</v>
      </c>
      <c r="R249" s="46">
        <v>80</v>
      </c>
      <c r="S249" s="46">
        <v>8</v>
      </c>
      <c r="T249" s="46">
        <v>88</v>
      </c>
      <c r="U249" s="125" t="s">
        <v>18</v>
      </c>
      <c r="V249" s="147">
        <v>8</v>
      </c>
      <c r="W249" s="14"/>
      <c r="X249" s="14"/>
      <c r="Y249" s="14"/>
      <c r="Z249" s="14"/>
      <c r="AA249" s="14"/>
      <c r="AB249" s="14"/>
      <c r="AC249" s="14"/>
    </row>
    <row r="250" spans="1:250" ht="20.100000000000001" customHeight="1" x14ac:dyDescent="0.2">
      <c r="A250" s="113">
        <v>30307</v>
      </c>
      <c r="B250" s="112">
        <v>187</v>
      </c>
      <c r="C250" s="16">
        <v>26.6</v>
      </c>
      <c r="D250" s="16">
        <v>28.164000000000001</v>
      </c>
      <c r="E250" s="16">
        <v>26.638999999999999</v>
      </c>
      <c r="F250" s="16">
        <v>28.164000000000001</v>
      </c>
      <c r="G250" s="16">
        <f t="shared" si="30"/>
        <v>1.5250000000000021</v>
      </c>
      <c r="H250" s="47" t="s">
        <v>72</v>
      </c>
      <c r="I250" s="110" t="s">
        <v>10</v>
      </c>
      <c r="J250" s="16">
        <v>27.4</v>
      </c>
      <c r="K250" s="88">
        <v>27.4</v>
      </c>
      <c r="L250" s="97" t="s">
        <v>313</v>
      </c>
      <c r="M250" s="14">
        <v>1</v>
      </c>
      <c r="N250" s="14">
        <v>2</v>
      </c>
      <c r="O250" s="14">
        <v>2</v>
      </c>
      <c r="P250" s="14">
        <v>5</v>
      </c>
      <c r="Q250" s="14">
        <v>1</v>
      </c>
      <c r="R250" s="14">
        <v>160</v>
      </c>
      <c r="S250" s="14">
        <v>16</v>
      </c>
      <c r="T250" s="14">
        <v>176</v>
      </c>
      <c r="U250" s="125" t="s">
        <v>18</v>
      </c>
      <c r="V250" s="147">
        <v>8</v>
      </c>
      <c r="W250" s="14"/>
      <c r="X250" s="14"/>
      <c r="Y250" s="14"/>
      <c r="Z250" s="14"/>
      <c r="AA250" s="14"/>
      <c r="AB250" s="14"/>
      <c r="AC250" s="14"/>
    </row>
    <row r="251" spans="1:250" ht="20.100000000000001" customHeight="1" x14ac:dyDescent="0.2">
      <c r="A251" s="112">
        <v>30001</v>
      </c>
      <c r="B251" s="112">
        <v>179</v>
      </c>
      <c r="C251" s="16">
        <v>18</v>
      </c>
      <c r="D251" s="16">
        <v>29.1</v>
      </c>
      <c r="E251" s="16">
        <v>17.956</v>
      </c>
      <c r="F251" s="16">
        <v>29.318000000000001</v>
      </c>
      <c r="G251" s="16">
        <f t="shared" si="30"/>
        <v>11.362000000000002</v>
      </c>
      <c r="H251" s="47" t="s">
        <v>74</v>
      </c>
      <c r="I251" s="110" t="s">
        <v>9</v>
      </c>
      <c r="J251" s="16">
        <v>25.9</v>
      </c>
      <c r="K251" s="16">
        <v>25.71</v>
      </c>
      <c r="L251" s="93" t="s">
        <v>374</v>
      </c>
      <c r="M251" s="14">
        <v>1</v>
      </c>
      <c r="N251" s="14">
        <v>1</v>
      </c>
      <c r="O251" s="14">
        <v>1</v>
      </c>
      <c r="P251" s="19">
        <v>5</v>
      </c>
      <c r="Q251" s="14">
        <v>1</v>
      </c>
      <c r="R251" s="14">
        <f t="shared" ref="R251:R272" si="40">N251*P251*16</f>
        <v>80</v>
      </c>
      <c r="S251" s="14">
        <f t="shared" ref="S251:S272" si="41">O251*Q251*8</f>
        <v>8</v>
      </c>
      <c r="T251" s="14">
        <f t="shared" ref="T251:T272" si="42">SUM(R251:S251)</f>
        <v>88</v>
      </c>
      <c r="U251" s="125" t="s">
        <v>11</v>
      </c>
      <c r="V251" s="147">
        <v>9</v>
      </c>
      <c r="W251" s="14"/>
      <c r="X251" s="14"/>
      <c r="Y251" s="14"/>
      <c r="Z251" s="14"/>
      <c r="AA251" s="14"/>
      <c r="AB251" s="14"/>
      <c r="AC251" s="14"/>
    </row>
    <row r="252" spans="1:250" ht="20.100000000000001" customHeight="1" x14ac:dyDescent="0.2">
      <c r="A252" s="112">
        <v>30002</v>
      </c>
      <c r="B252" s="112">
        <v>179</v>
      </c>
      <c r="C252" s="16">
        <v>29.1</v>
      </c>
      <c r="D252" s="16">
        <v>33.200000000000003</v>
      </c>
      <c r="E252" s="16">
        <v>29.318000000000001</v>
      </c>
      <c r="F252" s="16">
        <v>33.347999999999999</v>
      </c>
      <c r="G252" s="16">
        <f t="shared" si="30"/>
        <v>4.0299999999999976</v>
      </c>
      <c r="H252" s="47" t="s">
        <v>532</v>
      </c>
      <c r="I252" s="110" t="s">
        <v>10</v>
      </c>
      <c r="J252" s="16">
        <v>32.700000000000003</v>
      </c>
      <c r="K252" s="16">
        <v>32.659999999999997</v>
      </c>
      <c r="L252" s="93" t="s">
        <v>375</v>
      </c>
      <c r="M252" s="14">
        <v>2</v>
      </c>
      <c r="N252" s="14">
        <v>4</v>
      </c>
      <c r="O252" s="14">
        <v>2</v>
      </c>
      <c r="P252" s="19">
        <v>5</v>
      </c>
      <c r="Q252" s="14">
        <v>1</v>
      </c>
      <c r="R252" s="14">
        <f t="shared" si="40"/>
        <v>320</v>
      </c>
      <c r="S252" s="14">
        <f t="shared" si="41"/>
        <v>16</v>
      </c>
      <c r="T252" s="14">
        <f t="shared" si="42"/>
        <v>336</v>
      </c>
      <c r="U252" s="125" t="s">
        <v>11</v>
      </c>
      <c r="V252" s="147">
        <v>9</v>
      </c>
      <c r="W252" s="14"/>
      <c r="X252" s="14"/>
      <c r="Y252" s="14"/>
      <c r="Z252" s="14"/>
      <c r="AA252" s="14"/>
      <c r="AB252" s="14"/>
      <c r="AC252" s="14"/>
    </row>
    <row r="253" spans="1:250" ht="20.100000000000001" customHeight="1" x14ac:dyDescent="0.2">
      <c r="A253" s="112">
        <v>30003</v>
      </c>
      <c r="B253" s="112">
        <v>180</v>
      </c>
      <c r="C253" s="16">
        <v>40.5</v>
      </c>
      <c r="D253" s="16">
        <v>43.9</v>
      </c>
      <c r="E253" s="16">
        <v>40.418999999999997</v>
      </c>
      <c r="F253" s="16">
        <v>43.853000000000002</v>
      </c>
      <c r="G253" s="16">
        <f t="shared" si="30"/>
        <v>3.4340000000000046</v>
      </c>
      <c r="H253" s="47" t="s">
        <v>533</v>
      </c>
      <c r="I253" s="110" t="s">
        <v>10</v>
      </c>
      <c r="J253" s="16">
        <v>43.3</v>
      </c>
      <c r="K253" s="16">
        <v>43.2</v>
      </c>
      <c r="L253" s="93" t="s">
        <v>375</v>
      </c>
      <c r="M253" s="14">
        <v>1</v>
      </c>
      <c r="N253" s="14">
        <v>2</v>
      </c>
      <c r="O253" s="14">
        <v>1</v>
      </c>
      <c r="P253" s="19">
        <v>5</v>
      </c>
      <c r="Q253" s="14">
        <v>1</v>
      </c>
      <c r="R253" s="14">
        <f t="shared" si="40"/>
        <v>160</v>
      </c>
      <c r="S253" s="14">
        <f t="shared" si="41"/>
        <v>8</v>
      </c>
      <c r="T253" s="14">
        <f t="shared" si="42"/>
        <v>168</v>
      </c>
      <c r="U253" s="125" t="s">
        <v>11</v>
      </c>
      <c r="V253" s="147">
        <v>9</v>
      </c>
      <c r="W253" s="14"/>
      <c r="X253" s="14"/>
      <c r="Y253" s="14"/>
      <c r="Z253" s="14"/>
      <c r="AA253" s="14"/>
      <c r="AB253" s="14"/>
      <c r="AC253" s="14"/>
    </row>
    <row r="254" spans="1:250" ht="20.100000000000001" customHeight="1" x14ac:dyDescent="0.2">
      <c r="A254" s="112">
        <v>30004</v>
      </c>
      <c r="B254" s="112">
        <v>188</v>
      </c>
      <c r="C254" s="16">
        <v>19.100000000000001</v>
      </c>
      <c r="D254" s="16">
        <v>43.1</v>
      </c>
      <c r="E254" s="16">
        <v>19.053999999999998</v>
      </c>
      <c r="F254" s="16">
        <v>42.667999999999999</v>
      </c>
      <c r="G254" s="16">
        <f t="shared" si="30"/>
        <v>23.614000000000001</v>
      </c>
      <c r="H254" s="47" t="s">
        <v>534</v>
      </c>
      <c r="I254" s="110" t="s">
        <v>9</v>
      </c>
      <c r="J254" s="16">
        <v>35.4</v>
      </c>
      <c r="K254" s="16">
        <v>35.479999999999997</v>
      </c>
      <c r="L254" s="93" t="s">
        <v>376</v>
      </c>
      <c r="M254" s="14">
        <v>1</v>
      </c>
      <c r="N254" s="14">
        <v>1</v>
      </c>
      <c r="O254" s="14">
        <v>1</v>
      </c>
      <c r="P254" s="19">
        <v>5</v>
      </c>
      <c r="Q254" s="14">
        <v>1</v>
      </c>
      <c r="R254" s="14">
        <f t="shared" si="40"/>
        <v>80</v>
      </c>
      <c r="S254" s="14">
        <f t="shared" si="41"/>
        <v>8</v>
      </c>
      <c r="T254" s="14">
        <f t="shared" si="42"/>
        <v>88</v>
      </c>
      <c r="U254" s="125" t="s">
        <v>11</v>
      </c>
      <c r="V254" s="147">
        <v>9</v>
      </c>
      <c r="W254" s="14"/>
      <c r="X254" s="14"/>
      <c r="Y254" s="14"/>
      <c r="Z254" s="14"/>
      <c r="AA254" s="14"/>
      <c r="AB254" s="14"/>
      <c r="AC254" s="14"/>
    </row>
    <row r="255" spans="1:250" ht="20.100000000000001" customHeight="1" x14ac:dyDescent="0.2">
      <c r="A255" s="112">
        <v>30005</v>
      </c>
      <c r="B255" s="112">
        <v>188</v>
      </c>
      <c r="C255" s="16">
        <v>43.1</v>
      </c>
      <c r="D255" s="16">
        <v>46.6</v>
      </c>
      <c r="E255" s="16">
        <v>42.667999999999999</v>
      </c>
      <c r="F255" s="16">
        <v>46.481999999999999</v>
      </c>
      <c r="G255" s="16">
        <f t="shared" si="30"/>
        <v>3.8140000000000001</v>
      </c>
      <c r="H255" s="47" t="s">
        <v>286</v>
      </c>
      <c r="I255" s="110" t="s">
        <v>10</v>
      </c>
      <c r="J255" s="16">
        <v>45.2</v>
      </c>
      <c r="K255" s="16">
        <v>45.22</v>
      </c>
      <c r="L255" s="93" t="s">
        <v>377</v>
      </c>
      <c r="M255" s="14">
        <v>1</v>
      </c>
      <c r="N255" s="14">
        <v>2</v>
      </c>
      <c r="O255" s="14">
        <v>2</v>
      </c>
      <c r="P255" s="19">
        <v>5</v>
      </c>
      <c r="Q255" s="14">
        <v>1</v>
      </c>
      <c r="R255" s="14">
        <f t="shared" si="40"/>
        <v>160</v>
      </c>
      <c r="S255" s="14">
        <f t="shared" si="41"/>
        <v>16</v>
      </c>
      <c r="T255" s="14">
        <f t="shared" si="42"/>
        <v>176</v>
      </c>
      <c r="U255" s="125" t="s">
        <v>11</v>
      </c>
      <c r="V255" s="147">
        <v>9</v>
      </c>
      <c r="W255" s="14"/>
      <c r="X255" s="14"/>
      <c r="Y255" s="14"/>
      <c r="Z255" s="14"/>
      <c r="AA255" s="14"/>
      <c r="AB255" s="14"/>
      <c r="AC255" s="14"/>
    </row>
    <row r="256" spans="1:250" ht="20.100000000000001" customHeight="1" x14ac:dyDescent="0.2">
      <c r="A256" s="112">
        <v>30006</v>
      </c>
      <c r="B256" s="112">
        <v>188</v>
      </c>
      <c r="C256" s="16">
        <v>46.6</v>
      </c>
      <c r="D256" s="16">
        <v>75.099999999999994</v>
      </c>
      <c r="E256" s="16">
        <v>46.481999999999999</v>
      </c>
      <c r="F256" s="16">
        <v>72.078999999999994</v>
      </c>
      <c r="G256" s="16">
        <f t="shared" si="30"/>
        <v>25.596999999999994</v>
      </c>
      <c r="H256" s="47" t="s">
        <v>535</v>
      </c>
      <c r="I256" s="110" t="s">
        <v>9</v>
      </c>
      <c r="J256" s="16">
        <v>49.8</v>
      </c>
      <c r="K256" s="16">
        <v>49.85</v>
      </c>
      <c r="L256" s="93" t="s">
        <v>378</v>
      </c>
      <c r="M256" s="14">
        <v>1</v>
      </c>
      <c r="N256" s="14">
        <v>1</v>
      </c>
      <c r="O256" s="14">
        <v>1</v>
      </c>
      <c r="P256" s="19">
        <v>5</v>
      </c>
      <c r="Q256" s="14">
        <v>1</v>
      </c>
      <c r="R256" s="14">
        <f t="shared" si="40"/>
        <v>80</v>
      </c>
      <c r="S256" s="14">
        <f t="shared" si="41"/>
        <v>8</v>
      </c>
      <c r="T256" s="14">
        <f t="shared" si="42"/>
        <v>88</v>
      </c>
      <c r="U256" s="125" t="s">
        <v>11</v>
      </c>
      <c r="V256" s="147">
        <v>9</v>
      </c>
      <c r="W256" s="14"/>
      <c r="X256" s="14"/>
      <c r="Y256" s="14"/>
      <c r="Z256" s="14"/>
      <c r="AA256" s="14"/>
      <c r="AB256" s="14"/>
      <c r="AC256" s="14"/>
    </row>
    <row r="257" spans="1:29" ht="20.100000000000001" customHeight="1" x14ac:dyDescent="0.2">
      <c r="A257" s="112">
        <v>30007</v>
      </c>
      <c r="B257" s="112">
        <v>188</v>
      </c>
      <c r="C257" s="16">
        <v>75.099999999999994</v>
      </c>
      <c r="D257" s="16">
        <v>78.7</v>
      </c>
      <c r="E257" s="16">
        <v>72.078999999999994</v>
      </c>
      <c r="F257" s="16">
        <v>78.475999999999999</v>
      </c>
      <c r="G257" s="16">
        <f t="shared" si="30"/>
        <v>6.3970000000000056</v>
      </c>
      <c r="H257" s="47" t="s">
        <v>536</v>
      </c>
      <c r="I257" s="110" t="s">
        <v>10</v>
      </c>
      <c r="J257" s="16">
        <v>77.2</v>
      </c>
      <c r="K257" s="16">
        <v>76.97</v>
      </c>
      <c r="L257" s="93" t="s">
        <v>379</v>
      </c>
      <c r="M257" s="14">
        <v>2</v>
      </c>
      <c r="N257" s="14">
        <v>4</v>
      </c>
      <c r="O257" s="14">
        <v>2</v>
      </c>
      <c r="P257" s="19">
        <v>5</v>
      </c>
      <c r="Q257" s="14">
        <v>1</v>
      </c>
      <c r="R257" s="14">
        <f t="shared" si="40"/>
        <v>320</v>
      </c>
      <c r="S257" s="14">
        <f t="shared" si="41"/>
        <v>16</v>
      </c>
      <c r="T257" s="14">
        <f t="shared" si="42"/>
        <v>336</v>
      </c>
      <c r="U257" s="125" t="s">
        <v>11</v>
      </c>
      <c r="V257" s="147">
        <v>9</v>
      </c>
      <c r="W257" s="14"/>
      <c r="X257" s="14"/>
      <c r="Y257" s="14"/>
      <c r="Z257" s="14"/>
      <c r="AA257" s="14"/>
      <c r="AB257" s="14"/>
      <c r="AC257" s="14"/>
    </row>
    <row r="258" spans="1:29" ht="20.100000000000001" customHeight="1" x14ac:dyDescent="0.2">
      <c r="A258" s="112">
        <v>30008</v>
      </c>
      <c r="B258" s="112">
        <v>189</v>
      </c>
      <c r="C258" s="16">
        <v>0</v>
      </c>
      <c r="D258" s="16">
        <v>14.3</v>
      </c>
      <c r="E258" s="16">
        <v>0</v>
      </c>
      <c r="F258" s="16">
        <v>14.183</v>
      </c>
      <c r="G258" s="16">
        <f t="shared" si="30"/>
        <v>14.183</v>
      </c>
      <c r="H258" s="47" t="s">
        <v>537</v>
      </c>
      <c r="I258" s="110" t="s">
        <v>88</v>
      </c>
      <c r="J258" s="16">
        <v>7.9</v>
      </c>
      <c r="K258" s="16">
        <v>7.6</v>
      </c>
      <c r="L258" s="93" t="s">
        <v>380</v>
      </c>
      <c r="M258" s="14">
        <v>1</v>
      </c>
      <c r="N258" s="14">
        <v>1</v>
      </c>
      <c r="O258" s="14">
        <v>1</v>
      </c>
      <c r="P258" s="19">
        <v>5</v>
      </c>
      <c r="Q258" s="14">
        <v>1</v>
      </c>
      <c r="R258" s="14">
        <f t="shared" si="40"/>
        <v>80</v>
      </c>
      <c r="S258" s="14">
        <f t="shared" si="41"/>
        <v>8</v>
      </c>
      <c r="T258" s="14">
        <f t="shared" si="42"/>
        <v>88</v>
      </c>
      <c r="U258" s="125" t="s">
        <v>11</v>
      </c>
      <c r="V258" s="147">
        <v>9</v>
      </c>
      <c r="W258" s="14"/>
      <c r="X258" s="14"/>
      <c r="Y258" s="14"/>
      <c r="Z258" s="14"/>
      <c r="AA258" s="14"/>
      <c r="AB258" s="14"/>
      <c r="AC258" s="14"/>
    </row>
    <row r="259" spans="1:29" ht="20.100000000000001" customHeight="1" x14ac:dyDescent="0.2">
      <c r="A259" s="112">
        <v>30009</v>
      </c>
      <c r="B259" s="112">
        <v>189</v>
      </c>
      <c r="C259" s="16">
        <v>14.3</v>
      </c>
      <c r="D259" s="16">
        <v>18.2</v>
      </c>
      <c r="E259" s="16">
        <v>14.183</v>
      </c>
      <c r="F259" s="16">
        <v>21.716999999999999</v>
      </c>
      <c r="G259" s="16">
        <f t="shared" si="30"/>
        <v>7.5339999999999989</v>
      </c>
      <c r="H259" s="47" t="s">
        <v>286</v>
      </c>
      <c r="I259" s="110" t="s">
        <v>10</v>
      </c>
      <c r="J259" s="16">
        <v>15.9</v>
      </c>
      <c r="K259" s="16">
        <v>15.93</v>
      </c>
      <c r="L259" s="93" t="s">
        <v>381</v>
      </c>
      <c r="M259" s="14">
        <v>1</v>
      </c>
      <c r="N259" s="14">
        <v>1</v>
      </c>
      <c r="O259" s="14">
        <v>1</v>
      </c>
      <c r="P259" s="19">
        <v>5</v>
      </c>
      <c r="Q259" s="14">
        <v>1</v>
      </c>
      <c r="R259" s="14">
        <f t="shared" si="40"/>
        <v>80</v>
      </c>
      <c r="S259" s="14">
        <f t="shared" si="41"/>
        <v>8</v>
      </c>
      <c r="T259" s="14">
        <f t="shared" si="42"/>
        <v>88</v>
      </c>
      <c r="U259" s="125" t="s">
        <v>11</v>
      </c>
      <c r="V259" s="147">
        <v>9</v>
      </c>
      <c r="W259" s="14"/>
      <c r="X259" s="14"/>
      <c r="Y259" s="14"/>
      <c r="Z259" s="14"/>
      <c r="AA259" s="14"/>
      <c r="AB259" s="14"/>
      <c r="AC259" s="14"/>
    </row>
    <row r="260" spans="1:29" ht="20.100000000000001" customHeight="1" x14ac:dyDescent="0.2">
      <c r="A260" s="112">
        <v>30010</v>
      </c>
      <c r="B260" s="112">
        <v>189</v>
      </c>
      <c r="C260" s="16">
        <v>18.2</v>
      </c>
      <c r="D260" s="16">
        <v>33.299999999999997</v>
      </c>
      <c r="E260" s="16">
        <v>21.716999999999999</v>
      </c>
      <c r="F260" s="16">
        <v>33.231999999999999</v>
      </c>
      <c r="G260" s="16">
        <f t="shared" si="30"/>
        <v>11.515000000000001</v>
      </c>
      <c r="H260" s="47" t="s">
        <v>75</v>
      </c>
      <c r="I260" s="110" t="s">
        <v>88</v>
      </c>
      <c r="J260" s="16">
        <v>29</v>
      </c>
      <c r="K260" s="16">
        <v>28.8</v>
      </c>
      <c r="L260" s="93" t="s">
        <v>382</v>
      </c>
      <c r="M260" s="14">
        <v>1</v>
      </c>
      <c r="N260" s="14">
        <v>1</v>
      </c>
      <c r="O260" s="14">
        <v>1</v>
      </c>
      <c r="P260" s="19">
        <v>2</v>
      </c>
      <c r="Q260" s="14">
        <v>1</v>
      </c>
      <c r="R260" s="14">
        <f t="shared" si="40"/>
        <v>32</v>
      </c>
      <c r="S260" s="14">
        <f t="shared" si="41"/>
        <v>8</v>
      </c>
      <c r="T260" s="14">
        <f t="shared" si="42"/>
        <v>40</v>
      </c>
      <c r="U260" s="125" t="s">
        <v>11</v>
      </c>
      <c r="V260" s="147">
        <v>9</v>
      </c>
      <c r="W260" s="14"/>
      <c r="X260" s="14"/>
      <c r="Y260" s="14"/>
      <c r="Z260" s="14"/>
      <c r="AA260" s="14"/>
      <c r="AB260" s="14"/>
      <c r="AC260" s="14"/>
    </row>
    <row r="261" spans="1:29" ht="20.100000000000001" customHeight="1" x14ac:dyDescent="0.2">
      <c r="A261" s="112">
        <v>30011</v>
      </c>
      <c r="B261" s="112">
        <v>190</v>
      </c>
      <c r="C261" s="16">
        <v>0</v>
      </c>
      <c r="D261" s="16">
        <v>20.399999999999999</v>
      </c>
      <c r="E261" s="16">
        <v>0</v>
      </c>
      <c r="F261" s="16">
        <v>20.338000000000001</v>
      </c>
      <c r="G261" s="16">
        <f t="shared" si="30"/>
        <v>20.338000000000001</v>
      </c>
      <c r="H261" s="47" t="s">
        <v>538</v>
      </c>
      <c r="I261" s="110" t="s">
        <v>88</v>
      </c>
      <c r="J261" s="16">
        <v>11.5</v>
      </c>
      <c r="K261" s="16">
        <v>2.37</v>
      </c>
      <c r="L261" s="93" t="s">
        <v>383</v>
      </c>
      <c r="M261" s="14">
        <v>1</v>
      </c>
      <c r="N261" s="14">
        <v>1</v>
      </c>
      <c r="O261" s="14">
        <v>1</v>
      </c>
      <c r="P261" s="19">
        <v>2</v>
      </c>
      <c r="Q261" s="14">
        <v>1</v>
      </c>
      <c r="R261" s="14">
        <f t="shared" si="40"/>
        <v>32</v>
      </c>
      <c r="S261" s="14">
        <f t="shared" si="41"/>
        <v>8</v>
      </c>
      <c r="T261" s="14">
        <f t="shared" si="42"/>
        <v>40</v>
      </c>
      <c r="U261" s="125" t="s">
        <v>11</v>
      </c>
      <c r="V261" s="147">
        <v>9</v>
      </c>
      <c r="W261" s="14"/>
      <c r="X261" s="14"/>
      <c r="Y261" s="14"/>
      <c r="Z261" s="14"/>
      <c r="AA261" s="14"/>
      <c r="AB261" s="14"/>
      <c r="AC261" s="14"/>
    </row>
    <row r="262" spans="1:29" ht="20.100000000000001" customHeight="1" x14ac:dyDescent="0.2">
      <c r="A262" s="112">
        <v>30012</v>
      </c>
      <c r="B262" s="112">
        <v>190</v>
      </c>
      <c r="C262" s="16">
        <v>20.399999999999999</v>
      </c>
      <c r="D262" s="16">
        <v>34.200000000000003</v>
      </c>
      <c r="E262" s="16">
        <f>F261</f>
        <v>20.338000000000001</v>
      </c>
      <c r="F262" s="16">
        <v>34.167999999999999</v>
      </c>
      <c r="G262" s="16">
        <f t="shared" si="30"/>
        <v>13.829999999999998</v>
      </c>
      <c r="H262" s="47" t="s">
        <v>539</v>
      </c>
      <c r="I262" s="110" t="s">
        <v>9</v>
      </c>
      <c r="J262" s="16">
        <v>26.4</v>
      </c>
      <c r="K262" s="16">
        <v>24.97</v>
      </c>
      <c r="L262" s="93" t="s">
        <v>12</v>
      </c>
      <c r="M262" s="14">
        <v>1</v>
      </c>
      <c r="N262" s="14">
        <v>1</v>
      </c>
      <c r="O262" s="14">
        <v>1</v>
      </c>
      <c r="P262" s="19">
        <v>5</v>
      </c>
      <c r="Q262" s="14">
        <v>1</v>
      </c>
      <c r="R262" s="14">
        <f t="shared" si="40"/>
        <v>80</v>
      </c>
      <c r="S262" s="14">
        <f t="shared" si="41"/>
        <v>8</v>
      </c>
      <c r="T262" s="14">
        <f t="shared" si="42"/>
        <v>88</v>
      </c>
      <c r="U262" s="125" t="s">
        <v>11</v>
      </c>
      <c r="V262" s="147">
        <v>9</v>
      </c>
      <c r="W262" s="14"/>
      <c r="X262" s="14"/>
      <c r="Y262" s="14"/>
      <c r="Z262" s="14"/>
      <c r="AA262" s="14"/>
      <c r="AB262" s="14"/>
      <c r="AC262" s="14"/>
    </row>
    <row r="263" spans="1:29" ht="20.100000000000001" customHeight="1" x14ac:dyDescent="0.2">
      <c r="A263" s="112">
        <v>30013</v>
      </c>
      <c r="B263" s="112">
        <v>190</v>
      </c>
      <c r="C263" s="16">
        <v>34.200000000000003</v>
      </c>
      <c r="D263" s="16">
        <v>40.799999999999997</v>
      </c>
      <c r="E263" s="16">
        <v>34.167999999999999</v>
      </c>
      <c r="F263" s="16">
        <v>40.799999999999997</v>
      </c>
      <c r="G263" s="16">
        <f t="shared" si="30"/>
        <v>6.6319999999999979</v>
      </c>
      <c r="H263" s="47" t="s">
        <v>540</v>
      </c>
      <c r="I263" s="110" t="s">
        <v>9</v>
      </c>
      <c r="J263" s="16">
        <v>35.299999999999997</v>
      </c>
      <c r="K263" s="16">
        <v>34.979999999999997</v>
      </c>
      <c r="L263" s="93" t="s">
        <v>384</v>
      </c>
      <c r="M263" s="14">
        <v>1</v>
      </c>
      <c r="N263" s="14">
        <v>1</v>
      </c>
      <c r="O263" s="14">
        <v>1</v>
      </c>
      <c r="P263" s="19">
        <v>5</v>
      </c>
      <c r="Q263" s="14">
        <v>1</v>
      </c>
      <c r="R263" s="14">
        <f t="shared" si="40"/>
        <v>80</v>
      </c>
      <c r="S263" s="14">
        <f t="shared" si="41"/>
        <v>8</v>
      </c>
      <c r="T263" s="14">
        <f t="shared" si="42"/>
        <v>88</v>
      </c>
      <c r="U263" s="125" t="s">
        <v>11</v>
      </c>
      <c r="V263" s="147">
        <v>9</v>
      </c>
      <c r="W263" s="14"/>
      <c r="X263" s="14"/>
      <c r="Y263" s="14"/>
      <c r="Z263" s="14"/>
      <c r="AA263" s="14"/>
      <c r="AB263" s="14"/>
      <c r="AC263" s="14"/>
    </row>
    <row r="264" spans="1:29" ht="20.100000000000001" customHeight="1" x14ac:dyDescent="0.2">
      <c r="A264" s="112">
        <v>30015</v>
      </c>
      <c r="B264" s="112">
        <v>191</v>
      </c>
      <c r="C264" s="16">
        <v>0</v>
      </c>
      <c r="D264" s="16">
        <v>13.4</v>
      </c>
      <c r="E264" s="16">
        <v>0</v>
      </c>
      <c r="F264" s="16">
        <v>13.361000000000001</v>
      </c>
      <c r="G264" s="16">
        <f t="shared" si="30"/>
        <v>13.361000000000001</v>
      </c>
      <c r="H264" s="47" t="s">
        <v>541</v>
      </c>
      <c r="I264" s="110" t="s">
        <v>88</v>
      </c>
      <c r="J264" s="16">
        <v>3.8</v>
      </c>
      <c r="K264" s="16">
        <v>3.8</v>
      </c>
      <c r="L264" s="93" t="s">
        <v>385</v>
      </c>
      <c r="M264" s="14">
        <v>1</v>
      </c>
      <c r="N264" s="14">
        <v>1</v>
      </c>
      <c r="O264" s="14">
        <v>1</v>
      </c>
      <c r="P264" s="19">
        <v>5</v>
      </c>
      <c r="Q264" s="14">
        <v>1</v>
      </c>
      <c r="R264" s="14">
        <f t="shared" si="40"/>
        <v>80</v>
      </c>
      <c r="S264" s="14">
        <f t="shared" si="41"/>
        <v>8</v>
      </c>
      <c r="T264" s="14">
        <f t="shared" si="42"/>
        <v>88</v>
      </c>
      <c r="U264" s="125" t="s">
        <v>11</v>
      </c>
      <c r="V264" s="147">
        <v>9</v>
      </c>
      <c r="W264" s="14"/>
      <c r="X264" s="14"/>
      <c r="Y264" s="14"/>
      <c r="Z264" s="14"/>
      <c r="AA264" s="14"/>
      <c r="AB264" s="14"/>
      <c r="AC264" s="14"/>
    </row>
    <row r="265" spans="1:29" ht="20.100000000000001" customHeight="1" x14ac:dyDescent="0.2">
      <c r="A265" s="112">
        <v>30016</v>
      </c>
      <c r="B265" s="112">
        <v>191</v>
      </c>
      <c r="C265" s="16">
        <v>13.4</v>
      </c>
      <c r="D265" s="16">
        <v>28.4</v>
      </c>
      <c r="E265" s="16">
        <v>13.361000000000001</v>
      </c>
      <c r="F265" s="16">
        <v>28.263999999999999</v>
      </c>
      <c r="G265" s="16">
        <f t="shared" si="30"/>
        <v>14.902999999999999</v>
      </c>
      <c r="H265" s="47" t="s">
        <v>542</v>
      </c>
      <c r="I265" s="110" t="s">
        <v>88</v>
      </c>
      <c r="J265" s="16">
        <v>17.8</v>
      </c>
      <c r="K265" s="16">
        <v>17.64</v>
      </c>
      <c r="L265" s="93" t="s">
        <v>386</v>
      </c>
      <c r="M265" s="14">
        <v>1</v>
      </c>
      <c r="N265" s="14">
        <v>1</v>
      </c>
      <c r="O265" s="14">
        <v>1</v>
      </c>
      <c r="P265" s="19">
        <v>2</v>
      </c>
      <c r="Q265" s="14">
        <v>1</v>
      </c>
      <c r="R265" s="14">
        <f t="shared" si="40"/>
        <v>32</v>
      </c>
      <c r="S265" s="14">
        <f t="shared" si="41"/>
        <v>8</v>
      </c>
      <c r="T265" s="14">
        <f t="shared" si="42"/>
        <v>40</v>
      </c>
      <c r="U265" s="125" t="s">
        <v>11</v>
      </c>
      <c r="V265" s="147">
        <v>9</v>
      </c>
      <c r="W265" s="14"/>
      <c r="X265" s="14"/>
      <c r="Y265" s="14"/>
      <c r="Z265" s="14"/>
      <c r="AA265" s="14"/>
      <c r="AB265" s="14"/>
      <c r="AC265" s="14"/>
    </row>
    <row r="266" spans="1:29" ht="20.100000000000001" customHeight="1" x14ac:dyDescent="0.2">
      <c r="A266" s="112">
        <v>30017</v>
      </c>
      <c r="B266" s="112">
        <v>193</v>
      </c>
      <c r="C266" s="16">
        <v>0</v>
      </c>
      <c r="D266" s="16">
        <v>3.1</v>
      </c>
      <c r="E266" s="16">
        <v>0</v>
      </c>
      <c r="F266" s="16">
        <v>2.3969999999999998</v>
      </c>
      <c r="G266" s="16">
        <f t="shared" si="30"/>
        <v>2.3969999999999998</v>
      </c>
      <c r="H266" s="47" t="s">
        <v>287</v>
      </c>
      <c r="I266" s="110" t="s">
        <v>10</v>
      </c>
      <c r="J266" s="16">
        <v>0.7</v>
      </c>
      <c r="K266" s="16">
        <v>0.93</v>
      </c>
      <c r="L266" s="93" t="s">
        <v>387</v>
      </c>
      <c r="M266" s="14">
        <v>1</v>
      </c>
      <c r="N266" s="14">
        <v>2</v>
      </c>
      <c r="O266" s="14">
        <v>2</v>
      </c>
      <c r="P266" s="19">
        <v>5</v>
      </c>
      <c r="Q266" s="14">
        <v>1</v>
      </c>
      <c r="R266" s="14">
        <f t="shared" si="40"/>
        <v>160</v>
      </c>
      <c r="S266" s="14">
        <f t="shared" si="41"/>
        <v>16</v>
      </c>
      <c r="T266" s="14">
        <f t="shared" si="42"/>
        <v>176</v>
      </c>
      <c r="U266" s="125" t="s">
        <v>11</v>
      </c>
      <c r="V266" s="147">
        <v>9</v>
      </c>
      <c r="W266" s="14"/>
      <c r="X266" s="14"/>
      <c r="Y266" s="14"/>
      <c r="Z266" s="14"/>
      <c r="AA266" s="14"/>
      <c r="AB266" s="14"/>
      <c r="AC266" s="14"/>
    </row>
    <row r="267" spans="1:29" ht="20.100000000000001" customHeight="1" x14ac:dyDescent="0.2">
      <c r="A267" s="112">
        <v>30018</v>
      </c>
      <c r="B267" s="112">
        <v>193</v>
      </c>
      <c r="C267" s="16">
        <v>3.1</v>
      </c>
      <c r="D267" s="16">
        <v>15</v>
      </c>
      <c r="E267" s="16">
        <v>2.3969999999999998</v>
      </c>
      <c r="F267" s="16">
        <v>14.936</v>
      </c>
      <c r="G267" s="16">
        <f t="shared" si="30"/>
        <v>12.539</v>
      </c>
      <c r="H267" s="47" t="s">
        <v>543</v>
      </c>
      <c r="I267" s="110" t="s">
        <v>9</v>
      </c>
      <c r="J267" s="16">
        <v>10.6</v>
      </c>
      <c r="K267" s="16">
        <v>10.56</v>
      </c>
      <c r="L267" s="93" t="s">
        <v>388</v>
      </c>
      <c r="M267" s="14">
        <v>1</v>
      </c>
      <c r="N267" s="14">
        <v>1</v>
      </c>
      <c r="O267" s="14">
        <v>1</v>
      </c>
      <c r="P267" s="19">
        <v>5</v>
      </c>
      <c r="Q267" s="14">
        <v>1</v>
      </c>
      <c r="R267" s="14">
        <f t="shared" si="40"/>
        <v>80</v>
      </c>
      <c r="S267" s="14">
        <f t="shared" si="41"/>
        <v>8</v>
      </c>
      <c r="T267" s="14">
        <f t="shared" si="42"/>
        <v>88</v>
      </c>
      <c r="U267" s="125" t="s">
        <v>11</v>
      </c>
      <c r="V267" s="147">
        <v>9</v>
      </c>
      <c r="W267" s="14"/>
      <c r="X267" s="14"/>
      <c r="Y267" s="14"/>
      <c r="Z267" s="14"/>
      <c r="AA267" s="14"/>
      <c r="AB267" s="14"/>
      <c r="AC267" s="14"/>
    </row>
    <row r="268" spans="1:29" ht="20.100000000000001" customHeight="1" x14ac:dyDescent="0.2">
      <c r="A268" s="112">
        <v>30019</v>
      </c>
      <c r="B268" s="112">
        <v>193</v>
      </c>
      <c r="C268" s="16">
        <v>15</v>
      </c>
      <c r="D268" s="16">
        <v>29.7</v>
      </c>
      <c r="E268" s="16">
        <v>14.936</v>
      </c>
      <c r="F268" s="16">
        <v>29.625</v>
      </c>
      <c r="G268" s="16">
        <f t="shared" si="30"/>
        <v>14.689</v>
      </c>
      <c r="H268" s="47" t="s">
        <v>544</v>
      </c>
      <c r="I268" s="110" t="s">
        <v>88</v>
      </c>
      <c r="J268" s="16">
        <v>26.9</v>
      </c>
      <c r="K268" s="16">
        <v>26.95</v>
      </c>
      <c r="L268" s="93" t="s">
        <v>389</v>
      </c>
      <c r="M268" s="14">
        <v>1</v>
      </c>
      <c r="N268" s="14">
        <v>1</v>
      </c>
      <c r="O268" s="14">
        <v>1</v>
      </c>
      <c r="P268" s="19">
        <v>2</v>
      </c>
      <c r="Q268" s="14">
        <v>1</v>
      </c>
      <c r="R268" s="14">
        <f t="shared" si="40"/>
        <v>32</v>
      </c>
      <c r="S268" s="14">
        <f t="shared" si="41"/>
        <v>8</v>
      </c>
      <c r="T268" s="14">
        <f t="shared" si="42"/>
        <v>40</v>
      </c>
      <c r="U268" s="125" t="s">
        <v>11</v>
      </c>
      <c r="V268" s="147">
        <v>9</v>
      </c>
      <c r="W268" s="14"/>
      <c r="X268" s="14"/>
      <c r="Y268" s="14"/>
      <c r="Z268" s="14"/>
      <c r="AA268" s="14"/>
      <c r="AB268" s="14"/>
      <c r="AC268" s="14"/>
    </row>
    <row r="269" spans="1:29" ht="20.100000000000001" customHeight="1" x14ac:dyDescent="0.2">
      <c r="A269" s="112">
        <v>30020</v>
      </c>
      <c r="B269" s="112">
        <v>242</v>
      </c>
      <c r="C269" s="16">
        <v>0</v>
      </c>
      <c r="D269" s="16">
        <v>12.3</v>
      </c>
      <c r="E269" s="16">
        <v>30.731000000000002</v>
      </c>
      <c r="F269" s="16">
        <v>45.65</v>
      </c>
      <c r="G269" s="16">
        <f t="shared" si="30"/>
        <v>14.918999999999997</v>
      </c>
      <c r="H269" s="47" t="s">
        <v>545</v>
      </c>
      <c r="I269" s="110" t="s">
        <v>88</v>
      </c>
      <c r="J269" s="16">
        <v>2.1</v>
      </c>
      <c r="K269" s="16">
        <v>2.1</v>
      </c>
      <c r="L269" s="93" t="s">
        <v>390</v>
      </c>
      <c r="M269" s="14">
        <v>1</v>
      </c>
      <c r="N269" s="14">
        <v>1</v>
      </c>
      <c r="O269" s="14">
        <v>1</v>
      </c>
      <c r="P269" s="19">
        <v>5</v>
      </c>
      <c r="Q269" s="14">
        <v>1</v>
      </c>
      <c r="R269" s="14">
        <f t="shared" si="40"/>
        <v>80</v>
      </c>
      <c r="S269" s="14">
        <f t="shared" si="41"/>
        <v>8</v>
      </c>
      <c r="T269" s="14">
        <f t="shared" si="42"/>
        <v>88</v>
      </c>
      <c r="U269" s="125" t="s">
        <v>11</v>
      </c>
      <c r="V269" s="147">
        <v>9</v>
      </c>
      <c r="W269" s="14"/>
      <c r="X269" s="14"/>
      <c r="Y269" s="14"/>
      <c r="Z269" s="14"/>
      <c r="AA269" s="14"/>
      <c r="AB269" s="14"/>
      <c r="AC269" s="14"/>
    </row>
    <row r="270" spans="1:29" ht="20.100000000000001" customHeight="1" x14ac:dyDescent="0.2">
      <c r="A270" s="112">
        <v>30021</v>
      </c>
      <c r="B270" s="112">
        <v>242</v>
      </c>
      <c r="C270" s="16">
        <f>D269</f>
        <v>12.3</v>
      </c>
      <c r="D270" s="16">
        <v>27</v>
      </c>
      <c r="E270" s="16">
        <v>45.65</v>
      </c>
      <c r="F270" s="16">
        <v>60.363999999999997</v>
      </c>
      <c r="G270" s="16">
        <f t="shared" si="30"/>
        <v>14.713999999999999</v>
      </c>
      <c r="H270" s="47" t="s">
        <v>546</v>
      </c>
      <c r="I270" s="110" t="s">
        <v>151</v>
      </c>
      <c r="J270" s="16">
        <v>22.1</v>
      </c>
      <c r="K270" s="16">
        <v>22</v>
      </c>
      <c r="L270" s="93" t="s">
        <v>391</v>
      </c>
      <c r="M270" s="14">
        <v>1</v>
      </c>
      <c r="N270" s="14">
        <v>1</v>
      </c>
      <c r="O270" s="14">
        <v>1</v>
      </c>
      <c r="P270" s="19">
        <v>0</v>
      </c>
      <c r="Q270" s="14">
        <v>1</v>
      </c>
      <c r="R270" s="14">
        <f t="shared" si="40"/>
        <v>0</v>
      </c>
      <c r="S270" s="14">
        <f t="shared" si="41"/>
        <v>8</v>
      </c>
      <c r="T270" s="14">
        <f t="shared" si="42"/>
        <v>8</v>
      </c>
      <c r="U270" s="125" t="s">
        <v>11</v>
      </c>
      <c r="V270" s="147">
        <v>9</v>
      </c>
      <c r="W270" s="14"/>
      <c r="X270" s="14"/>
      <c r="Y270" s="14"/>
      <c r="Z270" s="14"/>
      <c r="AA270" s="14"/>
      <c r="AB270" s="14"/>
      <c r="AC270" s="14"/>
    </row>
    <row r="271" spans="1:29" ht="20.100000000000001" customHeight="1" x14ac:dyDescent="0.2">
      <c r="A271" s="112">
        <v>30022</v>
      </c>
      <c r="B271" s="112">
        <v>242</v>
      </c>
      <c r="C271" s="16">
        <v>27</v>
      </c>
      <c r="D271" s="16">
        <v>32.799999999999997</v>
      </c>
      <c r="E271" s="16">
        <v>60.363999999999997</v>
      </c>
      <c r="F271" s="16">
        <v>66.150000000000006</v>
      </c>
      <c r="G271" s="16">
        <f t="shared" si="30"/>
        <v>5.7860000000000085</v>
      </c>
      <c r="H271" s="47" t="s">
        <v>547</v>
      </c>
      <c r="I271" s="110" t="s">
        <v>88</v>
      </c>
      <c r="J271" s="16">
        <v>31</v>
      </c>
      <c r="K271" s="16">
        <v>30.94</v>
      </c>
      <c r="L271" s="93" t="s">
        <v>392</v>
      </c>
      <c r="M271" s="14">
        <v>1</v>
      </c>
      <c r="N271" s="14">
        <v>1</v>
      </c>
      <c r="O271" s="14">
        <v>1</v>
      </c>
      <c r="P271" s="19">
        <v>2</v>
      </c>
      <c r="Q271" s="14">
        <v>1</v>
      </c>
      <c r="R271" s="14">
        <f t="shared" si="40"/>
        <v>32</v>
      </c>
      <c r="S271" s="14">
        <f t="shared" si="41"/>
        <v>8</v>
      </c>
      <c r="T271" s="14">
        <f t="shared" si="42"/>
        <v>40</v>
      </c>
      <c r="U271" s="125" t="s">
        <v>11</v>
      </c>
      <c r="V271" s="147">
        <v>9</v>
      </c>
      <c r="W271" s="14"/>
      <c r="X271" s="14"/>
      <c r="Y271" s="14"/>
      <c r="Z271" s="14"/>
      <c r="AA271" s="14"/>
      <c r="AB271" s="14"/>
      <c r="AC271" s="14"/>
    </row>
    <row r="272" spans="1:29" x14ac:dyDescent="0.2">
      <c r="A272" s="112">
        <v>30024</v>
      </c>
      <c r="B272" s="112">
        <v>242</v>
      </c>
      <c r="C272" s="16">
        <v>19</v>
      </c>
      <c r="D272" s="16">
        <v>30.7</v>
      </c>
      <c r="E272" s="16">
        <v>8.2449999999999992</v>
      </c>
      <c r="F272" s="16">
        <v>30.731000000000002</v>
      </c>
      <c r="G272" s="16">
        <f t="shared" si="30"/>
        <v>22.486000000000004</v>
      </c>
      <c r="H272" s="47" t="s">
        <v>548</v>
      </c>
      <c r="I272" s="110" t="s">
        <v>88</v>
      </c>
      <c r="J272" s="16">
        <v>19.899999999999999</v>
      </c>
      <c r="K272" s="16">
        <v>19.8</v>
      </c>
      <c r="L272" s="93" t="s">
        <v>393</v>
      </c>
      <c r="M272" s="14">
        <v>1</v>
      </c>
      <c r="N272" s="14">
        <v>1</v>
      </c>
      <c r="O272" s="14">
        <v>1</v>
      </c>
      <c r="P272" s="19">
        <v>5</v>
      </c>
      <c r="Q272" s="14">
        <v>1</v>
      </c>
      <c r="R272" s="14">
        <f t="shared" si="40"/>
        <v>80</v>
      </c>
      <c r="S272" s="14">
        <f t="shared" si="41"/>
        <v>8</v>
      </c>
      <c r="T272" s="14">
        <f t="shared" si="42"/>
        <v>88</v>
      </c>
      <c r="U272" s="125" t="s">
        <v>11</v>
      </c>
      <c r="V272" s="147">
        <v>9</v>
      </c>
      <c r="W272" s="14"/>
      <c r="X272" s="14"/>
      <c r="Y272" s="14"/>
      <c r="Z272" s="14"/>
      <c r="AA272" s="14"/>
      <c r="AB272" s="14"/>
      <c r="AC272" s="14"/>
    </row>
    <row r="273" spans="9:20" x14ac:dyDescent="0.2">
      <c r="I273" s="48">
        <f>COUNTIF(I9:I272,"P")</f>
        <v>140</v>
      </c>
      <c r="J273" s="83" t="s">
        <v>285</v>
      </c>
      <c r="K273" s="5"/>
      <c r="N273" s="14">
        <f t="shared" ref="N273:T273" si="43">SUM(N9:N272)</f>
        <v>390</v>
      </c>
      <c r="O273" s="14">
        <f t="shared" si="43"/>
        <v>323</v>
      </c>
      <c r="P273" s="14">
        <f t="shared" si="43"/>
        <v>1061</v>
      </c>
      <c r="Q273" s="14">
        <f t="shared" si="43"/>
        <v>253</v>
      </c>
      <c r="R273" s="14">
        <f t="shared" si="43"/>
        <v>27856</v>
      </c>
      <c r="S273" s="14">
        <f t="shared" si="43"/>
        <v>2576</v>
      </c>
      <c r="T273" s="84">
        <f t="shared" si="43"/>
        <v>30432</v>
      </c>
    </row>
    <row r="274" spans="9:20" x14ac:dyDescent="0.2">
      <c r="I274" s="48">
        <f>COUNTIF(I9:I272,"M")</f>
        <v>46</v>
      </c>
      <c r="J274" s="5" t="s">
        <v>10</v>
      </c>
      <c r="K274" s="5"/>
      <c r="N274" s="6"/>
    </row>
    <row r="275" spans="9:20" x14ac:dyDescent="0.2">
      <c r="I275" s="48">
        <f>COUNTIF(I9:I272,"Z")</f>
        <v>58</v>
      </c>
      <c r="J275" s="1" t="s">
        <v>88</v>
      </c>
      <c r="K275" s="1"/>
      <c r="N275" s="6"/>
    </row>
    <row r="276" spans="9:20" x14ac:dyDescent="0.2">
      <c r="I276" s="23">
        <f>COUNTIF(I9:I272,"X")</f>
        <v>9</v>
      </c>
      <c r="J276" s="5" t="s">
        <v>151</v>
      </c>
      <c r="K276" s="5"/>
      <c r="N276" s="6"/>
    </row>
    <row r="277" spans="9:20" ht="20.25" thickBot="1" x14ac:dyDescent="0.25">
      <c r="I277" s="25">
        <f>COUNTIF(I9:I272,"T")</f>
        <v>11</v>
      </c>
      <c r="J277" s="5" t="s">
        <v>579</v>
      </c>
      <c r="K277" s="5"/>
      <c r="N277" s="6"/>
    </row>
    <row r="278" spans="9:20" x14ac:dyDescent="0.2">
      <c r="I278" s="23">
        <f>SUM(I273:I277)</f>
        <v>264</v>
      </c>
    </row>
  </sheetData>
  <autoFilter ref="A8:IP278"/>
  <sortState ref="A9:IO259">
    <sortCondition ref="T9:T259"/>
    <sortCondition ref="A9:A259"/>
  </sortState>
  <mergeCells count="36">
    <mergeCell ref="AA4:AC4"/>
    <mergeCell ref="AA5:AA7"/>
    <mergeCell ref="AB5:AB7"/>
    <mergeCell ref="AC5:AC7"/>
    <mergeCell ref="A2:C2"/>
    <mergeCell ref="A4:A7"/>
    <mergeCell ref="B4:B7"/>
    <mergeCell ref="C4:H4"/>
    <mergeCell ref="I4:I7"/>
    <mergeCell ref="C5:D5"/>
    <mergeCell ref="E5:F5"/>
    <mergeCell ref="G5:G7"/>
    <mergeCell ref="H5:H7"/>
    <mergeCell ref="C6:C7"/>
    <mergeCell ref="D6:D7"/>
    <mergeCell ref="E6:E7"/>
    <mergeCell ref="F6:F7"/>
    <mergeCell ref="J4:L4"/>
    <mergeCell ref="J5:J7"/>
    <mergeCell ref="K5:K7"/>
    <mergeCell ref="L5:L7"/>
    <mergeCell ref="R4:R6"/>
    <mergeCell ref="Q4:Q7"/>
    <mergeCell ref="M4:M7"/>
    <mergeCell ref="N4:N7"/>
    <mergeCell ref="O4:O7"/>
    <mergeCell ref="P4:P7"/>
    <mergeCell ref="S4:S6"/>
    <mergeCell ref="T4:T6"/>
    <mergeCell ref="U4:U7"/>
    <mergeCell ref="W4:Z4"/>
    <mergeCell ref="Z5:Z7"/>
    <mergeCell ref="Y5:Y7"/>
    <mergeCell ref="W5:W7"/>
    <mergeCell ref="V4:V7"/>
    <mergeCell ref="X5:X7"/>
  </mergeCells>
  <pageMargins left="0.98425196850393704" right="0.98425196850393704" top="0.98425196850393704" bottom="0.98425196850393704" header="0.51181102362204722" footer="0.51181102362204722"/>
  <pageSetup paperSize="8" scale="42" fitToWidth="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view="pageBreakPreview" zoomScale="50" zoomScaleNormal="80" zoomScaleSheetLayoutView="50" workbookViewId="0">
      <selection activeCell="I35" sqref="I35:I37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77" style="5" customWidth="1"/>
    <col min="9" max="9" width="10.7109375" style="5" customWidth="1"/>
    <col min="10" max="11" width="12.42578125" style="4" customWidth="1"/>
    <col min="12" max="12" width="72.8554687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363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s="26" customFormat="1" ht="20.100000000000001" customHeight="1" x14ac:dyDescent="0.2">
      <c r="A9" s="51">
        <v>30025</v>
      </c>
      <c r="B9" s="52">
        <v>190</v>
      </c>
      <c r="C9" s="53">
        <v>40.799999999999997</v>
      </c>
      <c r="D9" s="53">
        <v>59.1</v>
      </c>
      <c r="E9" s="53">
        <v>40.966999999999999</v>
      </c>
      <c r="F9" s="53">
        <v>58.752000000000002</v>
      </c>
      <c r="G9" s="58">
        <f t="shared" ref="G9:G28" si="0">SUM(F9-E9)</f>
        <v>17.785000000000004</v>
      </c>
      <c r="H9" s="54" t="s">
        <v>416</v>
      </c>
      <c r="I9" s="55" t="s">
        <v>88</v>
      </c>
      <c r="J9" s="53">
        <v>58.9</v>
      </c>
      <c r="K9" s="58">
        <v>57.2</v>
      </c>
      <c r="L9" s="94" t="s">
        <v>155</v>
      </c>
      <c r="M9" s="27">
        <v>1</v>
      </c>
      <c r="N9" s="27">
        <v>1</v>
      </c>
      <c r="O9" s="27">
        <v>1</v>
      </c>
      <c r="P9" s="56">
        <v>2</v>
      </c>
      <c r="Q9" s="27">
        <v>1</v>
      </c>
      <c r="R9" s="27">
        <f t="shared" ref="R9:R32" si="1">N9*P9*16</f>
        <v>32</v>
      </c>
      <c r="S9" s="27">
        <f t="shared" ref="S9:S32" si="2">O9*Q9*8</f>
        <v>8</v>
      </c>
      <c r="T9" s="27">
        <f t="shared" ref="T9:T32" si="3">SUM(R9:S9)</f>
        <v>40</v>
      </c>
      <c r="U9" s="126" t="s">
        <v>16</v>
      </c>
      <c r="V9" s="154">
        <v>2</v>
      </c>
      <c r="W9" s="14"/>
      <c r="X9" s="14"/>
      <c r="Y9" s="14"/>
      <c r="Z9" s="14"/>
      <c r="AA9" s="14"/>
      <c r="AB9" s="14"/>
      <c r="AC9" s="14"/>
    </row>
    <row r="10" spans="1:29" s="26" customFormat="1" ht="20.100000000000001" customHeight="1" x14ac:dyDescent="0.2">
      <c r="A10" s="51">
        <v>30026</v>
      </c>
      <c r="B10" s="52">
        <v>190</v>
      </c>
      <c r="C10" s="53">
        <v>59.1</v>
      </c>
      <c r="D10" s="53">
        <v>63.9</v>
      </c>
      <c r="E10" s="53">
        <v>58.752000000000002</v>
      </c>
      <c r="F10" s="53">
        <v>65.625</v>
      </c>
      <c r="G10" s="58">
        <f t="shared" si="0"/>
        <v>6.8729999999999976</v>
      </c>
      <c r="H10" s="57" t="s">
        <v>56</v>
      </c>
      <c r="I10" s="55" t="s">
        <v>10</v>
      </c>
      <c r="J10" s="53">
        <v>60.2</v>
      </c>
      <c r="K10" s="58">
        <v>61.93</v>
      </c>
      <c r="L10" s="94" t="s">
        <v>156</v>
      </c>
      <c r="M10" s="27">
        <v>1</v>
      </c>
      <c r="N10" s="27">
        <v>1</v>
      </c>
      <c r="O10" s="27">
        <v>1</v>
      </c>
      <c r="P10" s="56">
        <v>5</v>
      </c>
      <c r="Q10" s="27">
        <v>1</v>
      </c>
      <c r="R10" s="27">
        <f t="shared" si="1"/>
        <v>80</v>
      </c>
      <c r="S10" s="27">
        <f t="shared" si="2"/>
        <v>8</v>
      </c>
      <c r="T10" s="27">
        <f t="shared" si="3"/>
        <v>88</v>
      </c>
      <c r="U10" s="126" t="s">
        <v>16</v>
      </c>
      <c r="V10" s="154">
        <v>2</v>
      </c>
      <c r="W10" s="14"/>
      <c r="X10" s="14"/>
      <c r="Y10" s="14"/>
      <c r="Z10" s="14"/>
      <c r="AA10" s="14"/>
      <c r="AB10" s="14"/>
      <c r="AC10" s="14"/>
    </row>
    <row r="11" spans="1:29" s="26" customFormat="1" ht="20.100000000000001" customHeight="1" x14ac:dyDescent="0.2">
      <c r="A11" s="51">
        <v>30027</v>
      </c>
      <c r="B11" s="52">
        <v>190</v>
      </c>
      <c r="C11" s="53">
        <v>63.9</v>
      </c>
      <c r="D11" s="53">
        <v>89</v>
      </c>
      <c r="E11" s="53">
        <v>65.625</v>
      </c>
      <c r="F11" s="53">
        <v>88.65</v>
      </c>
      <c r="G11" s="58">
        <f t="shared" si="0"/>
        <v>23.025000000000006</v>
      </c>
      <c r="H11" s="57" t="s">
        <v>124</v>
      </c>
      <c r="I11" s="55" t="s">
        <v>9</v>
      </c>
      <c r="J11" s="53">
        <v>73.8</v>
      </c>
      <c r="K11" s="58">
        <v>74.150000000000006</v>
      </c>
      <c r="L11" s="94" t="s">
        <v>342</v>
      </c>
      <c r="M11" s="27">
        <v>1</v>
      </c>
      <c r="N11" s="27">
        <v>1</v>
      </c>
      <c r="O11" s="27">
        <v>1</v>
      </c>
      <c r="P11" s="56">
        <v>5</v>
      </c>
      <c r="Q11" s="27">
        <v>1</v>
      </c>
      <c r="R11" s="27">
        <f t="shared" si="1"/>
        <v>80</v>
      </c>
      <c r="S11" s="27">
        <f t="shared" si="2"/>
        <v>8</v>
      </c>
      <c r="T11" s="27">
        <f t="shared" si="3"/>
        <v>88</v>
      </c>
      <c r="U11" s="126" t="s">
        <v>16</v>
      </c>
      <c r="V11" s="154">
        <v>2</v>
      </c>
      <c r="W11" s="14"/>
      <c r="X11" s="14"/>
      <c r="Y11" s="14"/>
      <c r="Z11" s="14"/>
      <c r="AA11" s="14"/>
      <c r="AB11" s="14"/>
      <c r="AC11" s="14"/>
    </row>
    <row r="12" spans="1:29" s="26" customFormat="1" ht="20.100000000000001" customHeight="1" x14ac:dyDescent="0.2">
      <c r="A12" s="51">
        <v>30029</v>
      </c>
      <c r="B12" s="52">
        <v>190</v>
      </c>
      <c r="C12" s="53">
        <v>89</v>
      </c>
      <c r="D12" s="53">
        <v>104</v>
      </c>
      <c r="E12" s="53">
        <v>88.65</v>
      </c>
      <c r="F12" s="53">
        <v>103.551</v>
      </c>
      <c r="G12" s="58">
        <f t="shared" si="0"/>
        <v>14.900999999999996</v>
      </c>
      <c r="H12" s="57" t="s">
        <v>556</v>
      </c>
      <c r="I12" s="55" t="s">
        <v>9</v>
      </c>
      <c r="J12" s="53">
        <v>99.3</v>
      </c>
      <c r="K12" s="58">
        <v>99.97</v>
      </c>
      <c r="L12" s="94" t="s">
        <v>157</v>
      </c>
      <c r="M12" s="27">
        <v>1</v>
      </c>
      <c r="N12" s="27">
        <v>1</v>
      </c>
      <c r="O12" s="27">
        <v>1</v>
      </c>
      <c r="P12" s="56">
        <v>5</v>
      </c>
      <c r="Q12" s="27">
        <v>1</v>
      </c>
      <c r="R12" s="27">
        <f t="shared" si="1"/>
        <v>80</v>
      </c>
      <c r="S12" s="27">
        <f t="shared" si="2"/>
        <v>8</v>
      </c>
      <c r="T12" s="27">
        <f t="shared" si="3"/>
        <v>88</v>
      </c>
      <c r="U12" s="126" t="s">
        <v>16</v>
      </c>
      <c r="V12" s="154">
        <v>2</v>
      </c>
      <c r="W12" s="14"/>
      <c r="X12" s="14"/>
      <c r="Y12" s="14"/>
      <c r="Z12" s="14"/>
      <c r="AA12" s="14"/>
      <c r="AB12" s="14"/>
      <c r="AC12" s="14"/>
    </row>
    <row r="13" spans="1:29" s="26" customFormat="1" ht="39" customHeight="1" x14ac:dyDescent="0.2">
      <c r="A13" s="51">
        <v>30030</v>
      </c>
      <c r="B13" s="52">
        <v>190</v>
      </c>
      <c r="C13" s="53">
        <v>104</v>
      </c>
      <c r="D13" s="53">
        <v>105.5</v>
      </c>
      <c r="E13" s="53">
        <v>103.551</v>
      </c>
      <c r="F13" s="53">
        <v>105.063</v>
      </c>
      <c r="G13" s="58">
        <f t="shared" si="0"/>
        <v>1.5120000000000005</v>
      </c>
      <c r="H13" s="94" t="s">
        <v>557</v>
      </c>
      <c r="I13" s="55" t="s">
        <v>10</v>
      </c>
      <c r="J13" s="53">
        <v>104.946</v>
      </c>
      <c r="K13" s="58">
        <v>104.56</v>
      </c>
      <c r="L13" s="94" t="s">
        <v>158</v>
      </c>
      <c r="M13" s="27">
        <v>1</v>
      </c>
      <c r="N13" s="27">
        <v>2</v>
      </c>
      <c r="O13" s="27">
        <v>2</v>
      </c>
      <c r="P13" s="56">
        <v>5</v>
      </c>
      <c r="Q13" s="27">
        <v>1</v>
      </c>
      <c r="R13" s="27">
        <f t="shared" si="1"/>
        <v>160</v>
      </c>
      <c r="S13" s="27">
        <f t="shared" si="2"/>
        <v>16</v>
      </c>
      <c r="T13" s="27">
        <f t="shared" si="3"/>
        <v>176</v>
      </c>
      <c r="U13" s="126" t="s">
        <v>16</v>
      </c>
      <c r="V13" s="154">
        <v>2</v>
      </c>
      <c r="W13" s="14"/>
      <c r="X13" s="14"/>
      <c r="Y13" s="14"/>
      <c r="Z13" s="14"/>
      <c r="AA13" s="14"/>
      <c r="AB13" s="14"/>
      <c r="AC13" s="14"/>
    </row>
    <row r="14" spans="1:29" s="26" customFormat="1" ht="20.100000000000001" customHeight="1" x14ac:dyDescent="0.2">
      <c r="A14" s="51">
        <v>30031</v>
      </c>
      <c r="B14" s="52">
        <v>241</v>
      </c>
      <c r="C14" s="53">
        <v>94.039000000000001</v>
      </c>
      <c r="D14" s="53">
        <v>114.4</v>
      </c>
      <c r="E14" s="53">
        <v>95.168999999999997</v>
      </c>
      <c r="F14" s="53">
        <v>115.593</v>
      </c>
      <c r="G14" s="58">
        <f t="shared" si="0"/>
        <v>20.424000000000007</v>
      </c>
      <c r="H14" s="57" t="s">
        <v>125</v>
      </c>
      <c r="I14" s="55" t="s">
        <v>9</v>
      </c>
      <c r="J14" s="53">
        <v>113.8</v>
      </c>
      <c r="K14" s="58">
        <v>115</v>
      </c>
      <c r="L14" s="94" t="s">
        <v>159</v>
      </c>
      <c r="M14" s="27">
        <v>1</v>
      </c>
      <c r="N14" s="27">
        <v>2</v>
      </c>
      <c r="O14" s="27">
        <v>2</v>
      </c>
      <c r="P14" s="56">
        <v>5</v>
      </c>
      <c r="Q14" s="27">
        <v>1</v>
      </c>
      <c r="R14" s="27">
        <f t="shared" si="1"/>
        <v>160</v>
      </c>
      <c r="S14" s="27">
        <f t="shared" si="2"/>
        <v>16</v>
      </c>
      <c r="T14" s="27">
        <f t="shared" si="3"/>
        <v>176</v>
      </c>
      <c r="U14" s="126" t="s">
        <v>16</v>
      </c>
      <c r="V14" s="154">
        <v>2</v>
      </c>
      <c r="W14" s="14"/>
      <c r="X14" s="14"/>
      <c r="Y14" s="14"/>
      <c r="Z14" s="14"/>
      <c r="AA14" s="14"/>
      <c r="AB14" s="14"/>
      <c r="AC14" s="14"/>
    </row>
    <row r="15" spans="1:29" s="26" customFormat="1" ht="20.100000000000001" customHeight="1" x14ac:dyDescent="0.2">
      <c r="A15" s="51">
        <v>30032</v>
      </c>
      <c r="B15" s="52">
        <v>241</v>
      </c>
      <c r="C15" s="53">
        <v>121.28</v>
      </c>
      <c r="D15" s="53">
        <v>134.69999999999999</v>
      </c>
      <c r="E15" s="53">
        <v>124.288</v>
      </c>
      <c r="F15" s="53">
        <v>134.59100000000001</v>
      </c>
      <c r="G15" s="58">
        <f t="shared" si="0"/>
        <v>10.303000000000011</v>
      </c>
      <c r="H15" s="57" t="s">
        <v>40</v>
      </c>
      <c r="I15" s="55" t="s">
        <v>9</v>
      </c>
      <c r="J15" s="53">
        <v>126.87</v>
      </c>
      <c r="K15" s="58">
        <v>130.69999999999999</v>
      </c>
      <c r="L15" s="94" t="s">
        <v>160</v>
      </c>
      <c r="M15" s="27">
        <v>1</v>
      </c>
      <c r="N15" s="27">
        <v>1</v>
      </c>
      <c r="O15" s="27">
        <v>1</v>
      </c>
      <c r="P15" s="56">
        <v>5</v>
      </c>
      <c r="Q15" s="27">
        <v>1</v>
      </c>
      <c r="R15" s="27">
        <f t="shared" si="1"/>
        <v>80</v>
      </c>
      <c r="S15" s="27">
        <f t="shared" si="2"/>
        <v>8</v>
      </c>
      <c r="T15" s="27">
        <f t="shared" si="3"/>
        <v>88</v>
      </c>
      <c r="U15" s="126" t="s">
        <v>16</v>
      </c>
      <c r="V15" s="154">
        <v>2</v>
      </c>
      <c r="W15" s="14"/>
      <c r="X15" s="14"/>
      <c r="Y15" s="14"/>
      <c r="Z15" s="14"/>
      <c r="AA15" s="14"/>
      <c r="AB15" s="14"/>
      <c r="AC15" s="14"/>
    </row>
    <row r="16" spans="1:29" s="26" customFormat="1" ht="20.100000000000001" customHeight="1" x14ac:dyDescent="0.2">
      <c r="A16" s="51">
        <v>30033</v>
      </c>
      <c r="B16" s="52">
        <v>241</v>
      </c>
      <c r="C16" s="53">
        <v>134.69999999999999</v>
      </c>
      <c r="D16" s="53">
        <v>140.1</v>
      </c>
      <c r="E16" s="53">
        <v>134.59100000000001</v>
      </c>
      <c r="F16" s="53">
        <v>140.01400000000001</v>
      </c>
      <c r="G16" s="58">
        <f t="shared" si="0"/>
        <v>5.4230000000000018</v>
      </c>
      <c r="H16" s="57" t="s">
        <v>57</v>
      </c>
      <c r="I16" s="55" t="s">
        <v>9</v>
      </c>
      <c r="J16" s="53">
        <v>139.19999999999999</v>
      </c>
      <c r="K16" s="58">
        <v>139.1</v>
      </c>
      <c r="L16" s="94" t="s">
        <v>161</v>
      </c>
      <c r="M16" s="27">
        <v>1</v>
      </c>
      <c r="N16" s="27">
        <v>1</v>
      </c>
      <c r="O16" s="27">
        <v>1</v>
      </c>
      <c r="P16" s="56">
        <v>5</v>
      </c>
      <c r="Q16" s="27">
        <v>1</v>
      </c>
      <c r="R16" s="27">
        <f t="shared" si="1"/>
        <v>80</v>
      </c>
      <c r="S16" s="27">
        <f t="shared" si="2"/>
        <v>8</v>
      </c>
      <c r="T16" s="27">
        <f t="shared" si="3"/>
        <v>88</v>
      </c>
      <c r="U16" s="126" t="s">
        <v>16</v>
      </c>
      <c r="V16" s="154">
        <v>2</v>
      </c>
      <c r="W16" s="14"/>
      <c r="X16" s="14"/>
      <c r="Y16" s="14"/>
      <c r="Z16" s="14"/>
      <c r="AA16" s="14"/>
      <c r="AB16" s="14"/>
      <c r="AC16" s="14"/>
    </row>
    <row r="17" spans="1:29" s="26" customFormat="1" ht="20.100000000000001" customHeight="1" x14ac:dyDescent="0.2">
      <c r="A17" s="51">
        <v>30034</v>
      </c>
      <c r="B17" s="52">
        <v>241</v>
      </c>
      <c r="C17" s="53">
        <v>114.4</v>
      </c>
      <c r="D17" s="53">
        <v>121.28</v>
      </c>
      <c r="E17" s="53">
        <v>115.593</v>
      </c>
      <c r="F17" s="53">
        <v>124.288</v>
      </c>
      <c r="G17" s="58">
        <f t="shared" si="0"/>
        <v>8.6949999999999932</v>
      </c>
      <c r="H17" s="57" t="s">
        <v>54</v>
      </c>
      <c r="I17" s="55" t="s">
        <v>10</v>
      </c>
      <c r="J17" s="53">
        <v>115.2</v>
      </c>
      <c r="K17" s="58">
        <v>118.25</v>
      </c>
      <c r="L17" s="94" t="s">
        <v>162</v>
      </c>
      <c r="M17" s="27">
        <v>1</v>
      </c>
      <c r="N17" s="27">
        <v>2</v>
      </c>
      <c r="O17" s="27">
        <v>1</v>
      </c>
      <c r="P17" s="56">
        <v>5</v>
      </c>
      <c r="Q17" s="27">
        <v>1</v>
      </c>
      <c r="R17" s="27">
        <f t="shared" si="1"/>
        <v>160</v>
      </c>
      <c r="S17" s="27">
        <f t="shared" si="2"/>
        <v>8</v>
      </c>
      <c r="T17" s="27">
        <f t="shared" si="3"/>
        <v>168</v>
      </c>
      <c r="U17" s="126" t="s">
        <v>16</v>
      </c>
      <c r="V17" s="154">
        <v>2</v>
      </c>
      <c r="W17" s="14"/>
      <c r="X17" s="14"/>
      <c r="Y17" s="14"/>
      <c r="Z17" s="14"/>
      <c r="AA17" s="14"/>
      <c r="AB17" s="14"/>
      <c r="AC17" s="14"/>
    </row>
    <row r="18" spans="1:29" s="26" customFormat="1" ht="20.100000000000001" customHeight="1" x14ac:dyDescent="0.2">
      <c r="A18" s="51">
        <v>30035</v>
      </c>
      <c r="B18" s="52">
        <v>196</v>
      </c>
      <c r="C18" s="53">
        <v>1.7</v>
      </c>
      <c r="D18" s="53">
        <v>17.899999999999999</v>
      </c>
      <c r="E18" s="53">
        <v>19.75</v>
      </c>
      <c r="F18" s="53">
        <v>30.81</v>
      </c>
      <c r="G18" s="58">
        <f t="shared" si="0"/>
        <v>11.059999999999999</v>
      </c>
      <c r="H18" s="57" t="s">
        <v>41</v>
      </c>
      <c r="I18" s="55" t="s">
        <v>9</v>
      </c>
      <c r="J18" s="53">
        <v>4.8</v>
      </c>
      <c r="K18" s="58">
        <v>21.79</v>
      </c>
      <c r="L18" s="94" t="s">
        <v>163</v>
      </c>
      <c r="M18" s="27">
        <v>1</v>
      </c>
      <c r="N18" s="27">
        <v>4</v>
      </c>
      <c r="O18" s="27">
        <v>2</v>
      </c>
      <c r="P18" s="56">
        <v>5</v>
      </c>
      <c r="Q18" s="27">
        <v>1</v>
      </c>
      <c r="R18" s="27">
        <f t="shared" si="1"/>
        <v>320</v>
      </c>
      <c r="S18" s="27">
        <f t="shared" si="2"/>
        <v>16</v>
      </c>
      <c r="T18" s="27">
        <f t="shared" si="3"/>
        <v>336</v>
      </c>
      <c r="U18" s="126" t="s">
        <v>16</v>
      </c>
      <c r="V18" s="154">
        <v>2</v>
      </c>
      <c r="W18" s="114"/>
      <c r="X18" s="114"/>
      <c r="Y18" s="114"/>
      <c r="Z18" s="114"/>
      <c r="AA18" s="114"/>
      <c r="AB18" s="114"/>
      <c r="AC18" s="114"/>
    </row>
    <row r="19" spans="1:29" s="26" customFormat="1" ht="20.100000000000001" customHeight="1" x14ac:dyDescent="0.2">
      <c r="A19" s="51">
        <v>30036</v>
      </c>
      <c r="B19" s="52">
        <v>196</v>
      </c>
      <c r="C19" s="53">
        <v>13.8</v>
      </c>
      <c r="D19" s="53">
        <v>22.25</v>
      </c>
      <c r="E19" s="53">
        <v>30.81</v>
      </c>
      <c r="F19" s="53">
        <v>39.15</v>
      </c>
      <c r="G19" s="58">
        <f t="shared" si="0"/>
        <v>8.34</v>
      </c>
      <c r="H19" s="54" t="s">
        <v>58</v>
      </c>
      <c r="I19" s="55" t="s">
        <v>9</v>
      </c>
      <c r="J19" s="53">
        <v>21.3</v>
      </c>
      <c r="K19" s="58">
        <v>38.25</v>
      </c>
      <c r="L19" s="94" t="s">
        <v>164</v>
      </c>
      <c r="M19" s="27">
        <v>1</v>
      </c>
      <c r="N19" s="27">
        <v>2</v>
      </c>
      <c r="O19" s="27">
        <v>1</v>
      </c>
      <c r="P19" s="56">
        <v>5</v>
      </c>
      <c r="Q19" s="27">
        <v>1</v>
      </c>
      <c r="R19" s="27">
        <f t="shared" si="1"/>
        <v>160</v>
      </c>
      <c r="S19" s="27">
        <f t="shared" si="2"/>
        <v>8</v>
      </c>
      <c r="T19" s="27">
        <f t="shared" si="3"/>
        <v>168</v>
      </c>
      <c r="U19" s="126" t="s">
        <v>16</v>
      </c>
      <c r="V19" s="154">
        <v>2</v>
      </c>
      <c r="W19" s="14"/>
      <c r="X19" s="14"/>
      <c r="Y19" s="14"/>
      <c r="Z19" s="14"/>
      <c r="AA19" s="14"/>
      <c r="AB19" s="14"/>
      <c r="AC19" s="14"/>
    </row>
    <row r="20" spans="1:29" s="26" customFormat="1" ht="20.100000000000001" customHeight="1" x14ac:dyDescent="0.2">
      <c r="A20" s="51">
        <v>30329</v>
      </c>
      <c r="B20" s="52">
        <v>196</v>
      </c>
      <c r="C20" s="53">
        <v>22.3</v>
      </c>
      <c r="D20" s="53">
        <v>47.225000000000001</v>
      </c>
      <c r="E20" s="53">
        <v>39.15</v>
      </c>
      <c r="F20" s="53">
        <v>47.2</v>
      </c>
      <c r="G20" s="16">
        <f t="shared" ref="G20" si="4">SUM(D20-C20)</f>
        <v>24.925000000000001</v>
      </c>
      <c r="H20" s="54" t="s">
        <v>372</v>
      </c>
      <c r="I20" s="55" t="s">
        <v>9</v>
      </c>
      <c r="J20" s="53">
        <v>43.44</v>
      </c>
      <c r="K20" s="58">
        <v>52.155000000000001</v>
      </c>
      <c r="L20" s="94" t="s">
        <v>371</v>
      </c>
      <c r="M20" s="146">
        <v>1</v>
      </c>
      <c r="N20" s="27">
        <v>1</v>
      </c>
      <c r="O20" s="27">
        <v>1</v>
      </c>
      <c r="P20" s="27">
        <v>5</v>
      </c>
      <c r="Q20" s="56">
        <v>1</v>
      </c>
      <c r="R20" s="27">
        <f t="shared" ref="R20" si="5">N20*P20*16</f>
        <v>80</v>
      </c>
      <c r="S20" s="27">
        <f t="shared" ref="S20" si="6">O20*Q20*8</f>
        <v>8</v>
      </c>
      <c r="T20" s="27">
        <f t="shared" ref="T20" si="7">SUM(R20:S20)</f>
        <v>88</v>
      </c>
      <c r="U20" s="126" t="s">
        <v>16</v>
      </c>
      <c r="V20" s="155">
        <v>2</v>
      </c>
      <c r="W20" s="14"/>
      <c r="X20" s="14"/>
      <c r="Y20" s="14"/>
      <c r="Z20" s="14"/>
      <c r="AA20" s="14"/>
      <c r="AB20" s="14"/>
      <c r="AC20" s="14"/>
    </row>
    <row r="21" spans="1:29" s="26" customFormat="1" ht="20.100000000000001" customHeight="1" x14ac:dyDescent="0.2">
      <c r="A21" s="51">
        <v>30037</v>
      </c>
      <c r="B21" s="52">
        <v>196</v>
      </c>
      <c r="C21" s="53">
        <v>22.3</v>
      </c>
      <c r="D21" s="53">
        <v>51</v>
      </c>
      <c r="E21" s="53">
        <v>39.15</v>
      </c>
      <c r="F21" s="53">
        <v>68.028999999999996</v>
      </c>
      <c r="G21" s="58">
        <f t="shared" si="0"/>
        <v>28.878999999999998</v>
      </c>
      <c r="H21" s="54" t="s">
        <v>373</v>
      </c>
      <c r="I21" s="55" t="s">
        <v>9</v>
      </c>
      <c r="J21" s="53">
        <v>35.200000000000003</v>
      </c>
      <c r="K21" s="58">
        <v>52.155000000000001</v>
      </c>
      <c r="L21" s="94" t="s">
        <v>165</v>
      </c>
      <c r="M21" s="27">
        <v>1</v>
      </c>
      <c r="N21" s="27">
        <v>2</v>
      </c>
      <c r="O21" s="27">
        <v>1</v>
      </c>
      <c r="P21" s="56">
        <v>5</v>
      </c>
      <c r="Q21" s="27">
        <v>1</v>
      </c>
      <c r="R21" s="27">
        <f t="shared" si="1"/>
        <v>160</v>
      </c>
      <c r="S21" s="27">
        <f t="shared" si="2"/>
        <v>8</v>
      </c>
      <c r="T21" s="27">
        <f t="shared" si="3"/>
        <v>168</v>
      </c>
      <c r="U21" s="126" t="s">
        <v>16</v>
      </c>
      <c r="V21" s="154">
        <v>2</v>
      </c>
      <c r="W21" s="14"/>
      <c r="X21" s="14"/>
      <c r="Y21" s="14"/>
      <c r="Z21" s="14"/>
      <c r="AA21" s="14"/>
      <c r="AB21" s="14"/>
      <c r="AC21" s="14"/>
    </row>
    <row r="22" spans="1:29" s="26" customFormat="1" ht="20.100000000000001" customHeight="1" x14ac:dyDescent="0.2">
      <c r="A22" s="51">
        <v>30040</v>
      </c>
      <c r="B22" s="52">
        <v>197</v>
      </c>
      <c r="C22" s="53">
        <v>0</v>
      </c>
      <c r="D22" s="53">
        <v>32</v>
      </c>
      <c r="E22" s="53">
        <v>0</v>
      </c>
      <c r="F22" s="53">
        <v>32.4</v>
      </c>
      <c r="G22" s="16">
        <v>32.4</v>
      </c>
      <c r="H22" s="57" t="s">
        <v>563</v>
      </c>
      <c r="I22" s="55" t="s">
        <v>88</v>
      </c>
      <c r="J22" s="53">
        <v>4.05</v>
      </c>
      <c r="K22" s="58">
        <v>6</v>
      </c>
      <c r="L22" s="94" t="s">
        <v>166</v>
      </c>
      <c r="M22" s="27">
        <v>1</v>
      </c>
      <c r="N22" s="27">
        <v>1</v>
      </c>
      <c r="O22" s="27">
        <v>1</v>
      </c>
      <c r="P22" s="56">
        <v>2</v>
      </c>
      <c r="Q22" s="27">
        <v>1</v>
      </c>
      <c r="R22" s="27">
        <v>32</v>
      </c>
      <c r="S22" s="27">
        <v>8</v>
      </c>
      <c r="T22" s="27">
        <v>40</v>
      </c>
      <c r="U22" s="126" t="s">
        <v>16</v>
      </c>
      <c r="V22" s="154">
        <v>2</v>
      </c>
    </row>
    <row r="23" spans="1:29" s="26" customFormat="1" ht="20.100000000000001" customHeight="1" x14ac:dyDescent="0.2">
      <c r="A23" s="51">
        <v>30042</v>
      </c>
      <c r="B23" s="52">
        <v>251</v>
      </c>
      <c r="C23" s="53">
        <v>0</v>
      </c>
      <c r="D23" s="53">
        <v>11.3</v>
      </c>
      <c r="E23" s="53">
        <v>0</v>
      </c>
      <c r="F23" s="53">
        <v>11.244999999999999</v>
      </c>
      <c r="G23" s="58">
        <f t="shared" si="0"/>
        <v>11.244999999999999</v>
      </c>
      <c r="H23" s="57" t="s">
        <v>417</v>
      </c>
      <c r="I23" s="55" t="s">
        <v>88</v>
      </c>
      <c r="J23" s="53">
        <v>4.9000000000000004</v>
      </c>
      <c r="K23" s="58">
        <v>4.8600000000000003</v>
      </c>
      <c r="L23" s="94" t="s">
        <v>167</v>
      </c>
      <c r="M23" s="27">
        <v>1</v>
      </c>
      <c r="N23" s="27">
        <v>1</v>
      </c>
      <c r="O23" s="27">
        <v>1</v>
      </c>
      <c r="P23" s="56">
        <v>2</v>
      </c>
      <c r="Q23" s="27">
        <v>1</v>
      </c>
      <c r="R23" s="27">
        <f t="shared" si="1"/>
        <v>32</v>
      </c>
      <c r="S23" s="27">
        <f t="shared" si="2"/>
        <v>8</v>
      </c>
      <c r="T23" s="27">
        <f t="shared" si="3"/>
        <v>40</v>
      </c>
      <c r="U23" s="126" t="s">
        <v>16</v>
      </c>
      <c r="V23" s="154">
        <v>2</v>
      </c>
      <c r="W23" s="114"/>
      <c r="X23" s="114"/>
      <c r="Y23" s="114"/>
      <c r="Z23" s="114"/>
      <c r="AA23" s="114"/>
      <c r="AB23" s="114"/>
      <c r="AC23" s="114"/>
    </row>
    <row r="24" spans="1:29" s="26" customFormat="1" ht="20.100000000000001" customHeight="1" x14ac:dyDescent="0.2">
      <c r="A24" s="51">
        <v>30043</v>
      </c>
      <c r="B24" s="52">
        <v>251</v>
      </c>
      <c r="C24" s="53">
        <v>11.3</v>
      </c>
      <c r="D24" s="53">
        <v>19.600000000000001</v>
      </c>
      <c r="E24" s="53">
        <v>11.244999999999999</v>
      </c>
      <c r="F24" s="53">
        <v>19.498999999999999</v>
      </c>
      <c r="G24" s="58">
        <f t="shared" si="0"/>
        <v>8.2539999999999996</v>
      </c>
      <c r="H24" s="57" t="s">
        <v>418</v>
      </c>
      <c r="I24" s="55" t="s">
        <v>9</v>
      </c>
      <c r="J24" s="53">
        <v>18.07</v>
      </c>
      <c r="K24" s="58">
        <v>18.25</v>
      </c>
      <c r="L24" s="94" t="s">
        <v>168</v>
      </c>
      <c r="M24" s="27">
        <v>1</v>
      </c>
      <c r="N24" s="27">
        <v>1</v>
      </c>
      <c r="O24" s="27">
        <v>1</v>
      </c>
      <c r="P24" s="56">
        <v>5</v>
      </c>
      <c r="Q24" s="27">
        <v>1</v>
      </c>
      <c r="R24" s="27">
        <f t="shared" si="1"/>
        <v>80</v>
      </c>
      <c r="S24" s="27">
        <f t="shared" si="2"/>
        <v>8</v>
      </c>
      <c r="T24" s="27">
        <f t="shared" si="3"/>
        <v>88</v>
      </c>
      <c r="U24" s="126" t="s">
        <v>16</v>
      </c>
      <c r="V24" s="154">
        <v>2</v>
      </c>
      <c r="W24" s="114"/>
      <c r="X24" s="114"/>
      <c r="Y24" s="114"/>
      <c r="Z24" s="114"/>
      <c r="AA24" s="114"/>
      <c r="AB24" s="114"/>
      <c r="AC24" s="114"/>
    </row>
    <row r="25" spans="1:29" s="26" customFormat="1" ht="20.100000000000001" customHeight="1" x14ac:dyDescent="0.2">
      <c r="A25" s="51">
        <v>30044</v>
      </c>
      <c r="B25" s="52">
        <v>187</v>
      </c>
      <c r="C25" s="53">
        <v>45.1</v>
      </c>
      <c r="D25" s="53">
        <v>60.2</v>
      </c>
      <c r="E25" s="53">
        <v>44.994999999999997</v>
      </c>
      <c r="F25" s="53">
        <v>60.101999999999997</v>
      </c>
      <c r="G25" s="58">
        <f t="shared" si="0"/>
        <v>15.106999999999999</v>
      </c>
      <c r="H25" s="57" t="s">
        <v>419</v>
      </c>
      <c r="I25" s="55" t="s">
        <v>9</v>
      </c>
      <c r="J25" s="53">
        <v>53.28</v>
      </c>
      <c r="K25" s="58">
        <v>53.15</v>
      </c>
      <c r="L25" s="94" t="s">
        <v>169</v>
      </c>
      <c r="M25" s="27">
        <v>1</v>
      </c>
      <c r="N25" s="27">
        <v>1</v>
      </c>
      <c r="O25" s="27">
        <v>1</v>
      </c>
      <c r="P25" s="56">
        <v>5</v>
      </c>
      <c r="Q25" s="27">
        <v>1</v>
      </c>
      <c r="R25" s="27">
        <f t="shared" si="1"/>
        <v>80</v>
      </c>
      <c r="S25" s="27">
        <f t="shared" si="2"/>
        <v>8</v>
      </c>
      <c r="T25" s="27">
        <f t="shared" si="3"/>
        <v>88</v>
      </c>
      <c r="U25" s="126" t="s">
        <v>16</v>
      </c>
      <c r="V25" s="154">
        <v>2</v>
      </c>
      <c r="W25" s="14"/>
      <c r="X25" s="14"/>
      <c r="Y25" s="14"/>
      <c r="Z25" s="14"/>
      <c r="AA25" s="14"/>
      <c r="AB25" s="14"/>
      <c r="AC25" s="14"/>
    </row>
    <row r="26" spans="1:29" s="26" customFormat="1" ht="20.100000000000001" customHeight="1" x14ac:dyDescent="0.2">
      <c r="A26" s="51">
        <v>30047</v>
      </c>
      <c r="B26" s="52">
        <v>260</v>
      </c>
      <c r="C26" s="53">
        <v>0</v>
      </c>
      <c r="D26" s="53">
        <v>4.4000000000000004</v>
      </c>
      <c r="E26" s="53">
        <v>0</v>
      </c>
      <c r="F26" s="53">
        <v>4.4059999999999997</v>
      </c>
      <c r="G26" s="58">
        <f t="shared" si="0"/>
        <v>4.4059999999999997</v>
      </c>
      <c r="H26" s="27" t="s">
        <v>55</v>
      </c>
      <c r="I26" s="55" t="s">
        <v>10</v>
      </c>
      <c r="J26" s="53">
        <v>1.95</v>
      </c>
      <c r="K26" s="58">
        <v>2</v>
      </c>
      <c r="L26" s="94" t="s">
        <v>170</v>
      </c>
      <c r="M26" s="27">
        <v>1</v>
      </c>
      <c r="N26" s="27">
        <v>4</v>
      </c>
      <c r="O26" s="27">
        <v>2</v>
      </c>
      <c r="P26" s="56">
        <v>5</v>
      </c>
      <c r="Q26" s="27">
        <v>1</v>
      </c>
      <c r="R26" s="27">
        <f t="shared" si="1"/>
        <v>320</v>
      </c>
      <c r="S26" s="27">
        <f t="shared" si="2"/>
        <v>16</v>
      </c>
      <c r="T26" s="27">
        <f t="shared" si="3"/>
        <v>336</v>
      </c>
      <c r="U26" s="126" t="s">
        <v>16</v>
      </c>
      <c r="V26" s="154">
        <v>2</v>
      </c>
      <c r="W26" s="14"/>
      <c r="X26" s="14"/>
      <c r="Y26" s="14"/>
      <c r="Z26" s="14"/>
      <c r="AA26" s="14"/>
      <c r="AB26" s="14"/>
      <c r="AC26" s="14"/>
    </row>
    <row r="27" spans="1:29" s="26" customFormat="1" ht="20.100000000000001" customHeight="1" x14ac:dyDescent="0.2">
      <c r="A27" s="51">
        <v>30048</v>
      </c>
      <c r="B27" s="52">
        <v>260</v>
      </c>
      <c r="C27" s="53">
        <v>3.6</v>
      </c>
      <c r="D27" s="53">
        <v>17.399999999999999</v>
      </c>
      <c r="E27" s="53">
        <v>4.4059999999999997</v>
      </c>
      <c r="F27" s="53">
        <v>16.027000000000001</v>
      </c>
      <c r="G27" s="58">
        <f t="shared" si="0"/>
        <v>11.621000000000002</v>
      </c>
      <c r="H27" s="57" t="s">
        <v>42</v>
      </c>
      <c r="I27" s="55" t="s">
        <v>9</v>
      </c>
      <c r="J27" s="53">
        <v>10.75</v>
      </c>
      <c r="K27" s="58">
        <v>10.75</v>
      </c>
      <c r="L27" s="94" t="s">
        <v>171</v>
      </c>
      <c r="M27" s="27">
        <v>1</v>
      </c>
      <c r="N27" s="27">
        <v>1</v>
      </c>
      <c r="O27" s="27">
        <v>1</v>
      </c>
      <c r="P27" s="56">
        <v>5</v>
      </c>
      <c r="Q27" s="27">
        <v>1</v>
      </c>
      <c r="R27" s="27">
        <f t="shared" si="1"/>
        <v>80</v>
      </c>
      <c r="S27" s="27">
        <f t="shared" si="2"/>
        <v>8</v>
      </c>
      <c r="T27" s="27">
        <f t="shared" si="3"/>
        <v>88</v>
      </c>
      <c r="U27" s="126" t="s">
        <v>16</v>
      </c>
      <c r="V27" s="154">
        <v>2</v>
      </c>
      <c r="W27" s="14"/>
      <c r="X27" s="14"/>
      <c r="Y27" s="14"/>
      <c r="Z27" s="14"/>
      <c r="AA27" s="14"/>
      <c r="AB27" s="14"/>
      <c r="AC27" s="14"/>
    </row>
    <row r="28" spans="1:29" s="26" customFormat="1" ht="20.100000000000001" customHeight="1" x14ac:dyDescent="0.2">
      <c r="A28" s="51">
        <v>30049</v>
      </c>
      <c r="B28" s="52">
        <v>260</v>
      </c>
      <c r="C28" s="53">
        <v>17.399999999999999</v>
      </c>
      <c r="D28" s="53">
        <v>31</v>
      </c>
      <c r="E28" s="53">
        <v>16.027000000000001</v>
      </c>
      <c r="F28" s="53">
        <v>30.981999999999999</v>
      </c>
      <c r="G28" s="58">
        <f t="shared" si="0"/>
        <v>14.954999999999998</v>
      </c>
      <c r="H28" s="57" t="s">
        <v>420</v>
      </c>
      <c r="I28" s="55" t="s">
        <v>9</v>
      </c>
      <c r="J28" s="53">
        <v>23.8</v>
      </c>
      <c r="K28" s="58">
        <v>23.75</v>
      </c>
      <c r="L28" s="94" t="s">
        <v>176</v>
      </c>
      <c r="M28" s="27">
        <v>1</v>
      </c>
      <c r="N28" s="27">
        <v>1</v>
      </c>
      <c r="O28" s="27">
        <v>1</v>
      </c>
      <c r="P28" s="56">
        <v>5</v>
      </c>
      <c r="Q28" s="27">
        <v>1</v>
      </c>
      <c r="R28" s="27">
        <f t="shared" si="1"/>
        <v>80</v>
      </c>
      <c r="S28" s="27">
        <f t="shared" si="2"/>
        <v>8</v>
      </c>
      <c r="T28" s="27">
        <f t="shared" si="3"/>
        <v>88</v>
      </c>
      <c r="U28" s="126" t="s">
        <v>16</v>
      </c>
      <c r="V28" s="154">
        <v>2</v>
      </c>
      <c r="W28" s="14"/>
      <c r="X28" s="14"/>
      <c r="Y28" s="14"/>
      <c r="Z28" s="14"/>
      <c r="AA28" s="14"/>
      <c r="AB28" s="14"/>
      <c r="AC28" s="14"/>
    </row>
    <row r="29" spans="1:29" s="60" customFormat="1" ht="20.100000000000001" customHeight="1" x14ac:dyDescent="0.3">
      <c r="A29" s="140">
        <v>30308</v>
      </c>
      <c r="B29" s="52">
        <v>194</v>
      </c>
      <c r="C29" s="53">
        <v>0</v>
      </c>
      <c r="D29" s="53">
        <v>4.9800000000000004</v>
      </c>
      <c r="E29" s="53">
        <v>0</v>
      </c>
      <c r="F29" s="53">
        <v>4.9800000000000004</v>
      </c>
      <c r="G29" s="58">
        <v>4.9800000000000004</v>
      </c>
      <c r="H29" s="57" t="s">
        <v>126</v>
      </c>
      <c r="I29" s="55" t="s">
        <v>9</v>
      </c>
      <c r="J29" s="58">
        <v>0.2</v>
      </c>
      <c r="K29" s="58">
        <v>0.2</v>
      </c>
      <c r="L29" s="94" t="s">
        <v>172</v>
      </c>
      <c r="M29" s="27">
        <v>1</v>
      </c>
      <c r="N29" s="27">
        <v>2</v>
      </c>
      <c r="O29" s="27">
        <v>2</v>
      </c>
      <c r="P29" s="56">
        <v>5</v>
      </c>
      <c r="Q29" s="27">
        <v>1</v>
      </c>
      <c r="R29" s="27">
        <f t="shared" si="1"/>
        <v>160</v>
      </c>
      <c r="S29" s="27">
        <f t="shared" si="2"/>
        <v>16</v>
      </c>
      <c r="T29" s="27">
        <f t="shared" si="3"/>
        <v>176</v>
      </c>
      <c r="U29" s="126" t="s">
        <v>16</v>
      </c>
      <c r="V29" s="156">
        <v>2</v>
      </c>
      <c r="W29" s="14"/>
      <c r="X29" s="14"/>
      <c r="Y29" s="14"/>
      <c r="Z29" s="14"/>
      <c r="AA29" s="14"/>
      <c r="AB29" s="14"/>
      <c r="AC29" s="14"/>
    </row>
    <row r="30" spans="1:29" s="60" customFormat="1" ht="20.100000000000001" customHeight="1" x14ac:dyDescent="0.3">
      <c r="A30" s="139">
        <v>30309</v>
      </c>
      <c r="B30" s="52">
        <v>194</v>
      </c>
      <c r="C30" s="53">
        <v>4.9800000000000004</v>
      </c>
      <c r="D30" s="53">
        <v>19.5</v>
      </c>
      <c r="E30" s="53">
        <v>4.9800000000000004</v>
      </c>
      <c r="F30" s="53">
        <v>19.5</v>
      </c>
      <c r="G30" s="58">
        <f>19.5-4.98</f>
        <v>14.52</v>
      </c>
      <c r="H30" s="57" t="s">
        <v>369</v>
      </c>
      <c r="I30" s="55" t="s">
        <v>370</v>
      </c>
      <c r="J30" s="58">
        <v>12.2</v>
      </c>
      <c r="K30" s="58">
        <v>12.2</v>
      </c>
      <c r="L30" s="94" t="s">
        <v>173</v>
      </c>
      <c r="M30" s="27">
        <v>1</v>
      </c>
      <c r="N30" s="27">
        <v>2</v>
      </c>
      <c r="O30" s="27">
        <v>2</v>
      </c>
      <c r="P30" s="56">
        <v>5</v>
      </c>
      <c r="Q30" s="27">
        <v>1</v>
      </c>
      <c r="R30" s="27">
        <f t="shared" si="1"/>
        <v>160</v>
      </c>
      <c r="S30" s="27">
        <f t="shared" si="2"/>
        <v>16</v>
      </c>
      <c r="T30" s="27">
        <f t="shared" si="3"/>
        <v>176</v>
      </c>
      <c r="U30" s="126" t="s">
        <v>16</v>
      </c>
      <c r="V30" s="156">
        <v>2</v>
      </c>
      <c r="W30" s="14"/>
      <c r="X30" s="14"/>
      <c r="Y30" s="14"/>
      <c r="Z30" s="14"/>
      <c r="AA30" s="14"/>
      <c r="AB30" s="14"/>
      <c r="AC30" s="14"/>
    </row>
    <row r="31" spans="1:29" s="60" customFormat="1" ht="20.100000000000001" customHeight="1" x14ac:dyDescent="0.3">
      <c r="A31" s="140">
        <v>30310</v>
      </c>
      <c r="B31" s="52">
        <v>194</v>
      </c>
      <c r="C31" s="53">
        <v>19.524000000000001</v>
      </c>
      <c r="D31" s="53">
        <v>34.356000000000002</v>
      </c>
      <c r="E31" s="53">
        <v>19.524000000000001</v>
      </c>
      <c r="F31" s="53">
        <v>34.356000000000002</v>
      </c>
      <c r="G31" s="58">
        <v>4.8499999999999996</v>
      </c>
      <c r="H31" s="57" t="s">
        <v>421</v>
      </c>
      <c r="I31" s="55" t="s">
        <v>9</v>
      </c>
      <c r="J31" s="58">
        <v>32.6</v>
      </c>
      <c r="K31" s="58">
        <v>32.6</v>
      </c>
      <c r="L31" s="94" t="s">
        <v>174</v>
      </c>
      <c r="M31" s="27">
        <v>1</v>
      </c>
      <c r="N31" s="27">
        <v>2</v>
      </c>
      <c r="O31" s="27">
        <v>2</v>
      </c>
      <c r="P31" s="56">
        <v>5</v>
      </c>
      <c r="Q31" s="27">
        <v>1</v>
      </c>
      <c r="R31" s="27">
        <f t="shared" si="1"/>
        <v>160</v>
      </c>
      <c r="S31" s="27">
        <f t="shared" si="2"/>
        <v>16</v>
      </c>
      <c r="T31" s="27">
        <f t="shared" si="3"/>
        <v>176</v>
      </c>
      <c r="U31" s="126" t="s">
        <v>16</v>
      </c>
      <c r="V31" s="156">
        <v>2</v>
      </c>
      <c r="W31" s="59"/>
      <c r="X31" s="59"/>
      <c r="Y31" s="59"/>
      <c r="Z31" s="59"/>
      <c r="AA31" s="59"/>
      <c r="AB31" s="59"/>
      <c r="AC31" s="59"/>
    </row>
    <row r="32" spans="1:29" s="60" customFormat="1" ht="33" customHeight="1" x14ac:dyDescent="0.3">
      <c r="A32" s="139">
        <v>30321</v>
      </c>
      <c r="B32" s="52" t="s">
        <v>127</v>
      </c>
      <c r="C32" s="53">
        <v>0</v>
      </c>
      <c r="D32" s="53">
        <v>7.0830000000000002</v>
      </c>
      <c r="E32" s="53">
        <v>0</v>
      </c>
      <c r="F32" s="53">
        <v>7.0830000000000002</v>
      </c>
      <c r="G32" s="16">
        <f t="shared" ref="G32" si="8">SUM(F32,-E32)</f>
        <v>7.0830000000000002</v>
      </c>
      <c r="H32" s="163" t="s">
        <v>559</v>
      </c>
      <c r="I32" s="55" t="s">
        <v>10</v>
      </c>
      <c r="J32" s="58">
        <v>6.5</v>
      </c>
      <c r="K32" s="58">
        <v>6.5</v>
      </c>
      <c r="L32" s="94" t="s">
        <v>175</v>
      </c>
      <c r="M32" s="27">
        <v>1</v>
      </c>
      <c r="N32" s="27">
        <v>4</v>
      </c>
      <c r="O32" s="27">
        <v>2</v>
      </c>
      <c r="P32" s="56">
        <v>5</v>
      </c>
      <c r="Q32" s="27">
        <v>1</v>
      </c>
      <c r="R32" s="27">
        <f t="shared" si="1"/>
        <v>320</v>
      </c>
      <c r="S32" s="27">
        <f t="shared" si="2"/>
        <v>16</v>
      </c>
      <c r="T32" s="27">
        <f t="shared" si="3"/>
        <v>336</v>
      </c>
      <c r="U32" s="126" t="s">
        <v>16</v>
      </c>
      <c r="V32" s="157">
        <v>2</v>
      </c>
      <c r="W32" s="59"/>
      <c r="X32" s="59"/>
      <c r="Y32" s="59"/>
      <c r="Z32" s="59"/>
      <c r="AA32" s="59"/>
      <c r="AB32" s="59"/>
      <c r="AC32" s="59"/>
    </row>
    <row r="33" spans="1:29" s="60" customFormat="1" ht="20.100000000000001" customHeight="1" x14ac:dyDescent="0.3">
      <c r="A33" s="140">
        <v>30322</v>
      </c>
      <c r="B33" s="52" t="s">
        <v>127</v>
      </c>
      <c r="C33" s="53">
        <v>7.0830000000000002</v>
      </c>
      <c r="D33" s="53">
        <v>14.125</v>
      </c>
      <c r="E33" s="53">
        <v>7.0830000000000002</v>
      </c>
      <c r="F33" s="53">
        <v>14.125</v>
      </c>
      <c r="G33" s="16">
        <f>SUM(F33,-E33)</f>
        <v>7.0419999999999998</v>
      </c>
      <c r="H33" s="163" t="s">
        <v>560</v>
      </c>
      <c r="I33" s="55" t="s">
        <v>9</v>
      </c>
      <c r="J33" s="58">
        <v>8.85</v>
      </c>
      <c r="K33" s="58">
        <v>8.85</v>
      </c>
      <c r="L33" s="94" t="s">
        <v>562</v>
      </c>
      <c r="M33" s="27">
        <v>1</v>
      </c>
      <c r="N33" s="27">
        <v>4</v>
      </c>
      <c r="O33" s="27">
        <v>2</v>
      </c>
      <c r="P33" s="56">
        <v>5</v>
      </c>
      <c r="Q33" s="27">
        <v>1</v>
      </c>
      <c r="R33" s="27">
        <f>N33*P33*16</f>
        <v>320</v>
      </c>
      <c r="S33" s="27">
        <f>O33*Q33*8</f>
        <v>16</v>
      </c>
      <c r="T33" s="27">
        <f>SUM(R33:S33)</f>
        <v>336</v>
      </c>
      <c r="U33" s="126" t="s">
        <v>16</v>
      </c>
      <c r="V33" s="157">
        <v>2</v>
      </c>
      <c r="W33" s="59"/>
      <c r="X33" s="59"/>
      <c r="Y33" s="59"/>
      <c r="Z33" s="59"/>
      <c r="AA33" s="59"/>
      <c r="AB33" s="59"/>
      <c r="AC33" s="59"/>
    </row>
    <row r="34" spans="1:29" s="60" customFormat="1" ht="20.100000000000001" customHeight="1" x14ac:dyDescent="0.3">
      <c r="A34" s="140">
        <v>30323</v>
      </c>
      <c r="B34" s="52" t="s">
        <v>127</v>
      </c>
      <c r="C34" s="53">
        <v>14.125</v>
      </c>
      <c r="D34" s="53">
        <v>20.062999999999999</v>
      </c>
      <c r="E34" s="53">
        <v>14.125</v>
      </c>
      <c r="F34" s="53">
        <v>20.062999999999999</v>
      </c>
      <c r="G34" s="16">
        <f>SUM(F34,-E34)</f>
        <v>5.9379999999999988</v>
      </c>
      <c r="H34" s="57" t="s">
        <v>561</v>
      </c>
      <c r="I34" s="55" t="s">
        <v>9</v>
      </c>
      <c r="J34" s="58">
        <v>16.5</v>
      </c>
      <c r="K34" s="58">
        <v>16.5</v>
      </c>
      <c r="L34" s="94" t="s">
        <v>343</v>
      </c>
      <c r="M34" s="27">
        <v>1</v>
      </c>
      <c r="N34" s="27">
        <v>2</v>
      </c>
      <c r="O34" s="27">
        <v>2</v>
      </c>
      <c r="P34" s="56">
        <v>5</v>
      </c>
      <c r="Q34" s="27">
        <v>1</v>
      </c>
      <c r="R34" s="27">
        <f>N34*P34*16</f>
        <v>160</v>
      </c>
      <c r="S34" s="27">
        <f>O34*Q34*8</f>
        <v>16</v>
      </c>
      <c r="T34" s="27">
        <f>SUM(R34:S34)</f>
        <v>176</v>
      </c>
      <c r="U34" s="126" t="s">
        <v>16</v>
      </c>
      <c r="V34" s="157">
        <v>2</v>
      </c>
      <c r="W34" s="59"/>
      <c r="X34" s="59"/>
      <c r="Y34" s="59"/>
      <c r="Z34" s="59"/>
      <c r="AA34" s="59"/>
      <c r="AB34" s="59"/>
      <c r="AC34" s="59"/>
    </row>
    <row r="35" spans="1:29" x14ac:dyDescent="0.2">
      <c r="I35" s="48">
        <f>COUNTIF(I9:I34,"P")</f>
        <v>18</v>
      </c>
      <c r="J35" s="83" t="s">
        <v>285</v>
      </c>
      <c r="K35" s="5"/>
      <c r="N35" s="14">
        <f t="shared" ref="N35:T35" si="9">SUM(N9:N34)</f>
        <v>47</v>
      </c>
      <c r="O35" s="14">
        <f t="shared" si="9"/>
        <v>36</v>
      </c>
      <c r="P35" s="14">
        <f t="shared" si="9"/>
        <v>121</v>
      </c>
      <c r="Q35" s="14">
        <f t="shared" si="9"/>
        <v>26</v>
      </c>
      <c r="R35" s="14">
        <f t="shared" si="9"/>
        <v>3616</v>
      </c>
      <c r="S35" s="14">
        <f t="shared" si="9"/>
        <v>288</v>
      </c>
      <c r="T35" s="84">
        <f t="shared" si="9"/>
        <v>3904</v>
      </c>
    </row>
    <row r="36" spans="1:29" x14ac:dyDescent="0.2">
      <c r="I36" s="48">
        <f>COUNTIF(I9:I34,"M")</f>
        <v>5</v>
      </c>
      <c r="J36" s="5" t="s">
        <v>10</v>
      </c>
      <c r="K36" s="5"/>
      <c r="N36" s="6"/>
    </row>
    <row r="37" spans="1:29" ht="20.25" thickBot="1" x14ac:dyDescent="0.25">
      <c r="I37" s="25">
        <f>COUNTIF(I9:I34,"Z")</f>
        <v>3</v>
      </c>
      <c r="J37" s="1" t="s">
        <v>88</v>
      </c>
      <c r="K37" s="1"/>
      <c r="N37" s="6"/>
    </row>
    <row r="38" spans="1:29" x14ac:dyDescent="0.2">
      <c r="I38" s="23">
        <f>SUM(I35:I37)</f>
        <v>26</v>
      </c>
    </row>
  </sheetData>
  <autoFilter ref="A8:IO38"/>
  <mergeCells count="36">
    <mergeCell ref="AA4:AC4"/>
    <mergeCell ref="AC5:AC7"/>
    <mergeCell ref="W5:W7"/>
    <mergeCell ref="Q4:Q7"/>
    <mergeCell ref="R4:R6"/>
    <mergeCell ref="S4:S6"/>
    <mergeCell ref="T4:T6"/>
    <mergeCell ref="U4:U7"/>
    <mergeCell ref="V4:V7"/>
    <mergeCell ref="W4:Z4"/>
    <mergeCell ref="X5:X7"/>
    <mergeCell ref="Y5:Y7"/>
    <mergeCell ref="Z5:Z7"/>
    <mergeCell ref="AA5:AA7"/>
    <mergeCell ref="AB5:AB7"/>
    <mergeCell ref="A2:C2"/>
    <mergeCell ref="A4:A7"/>
    <mergeCell ref="B4:B7"/>
    <mergeCell ref="C4:H4"/>
    <mergeCell ref="I4:I7"/>
    <mergeCell ref="F6:F7"/>
    <mergeCell ref="C5:D5"/>
    <mergeCell ref="E5:F5"/>
    <mergeCell ref="G5:G7"/>
    <mergeCell ref="H5:H7"/>
    <mergeCell ref="C6:C7"/>
    <mergeCell ref="D6:D7"/>
    <mergeCell ref="E6:E7"/>
    <mergeCell ref="J4:L4"/>
    <mergeCell ref="M4:M7"/>
    <mergeCell ref="N4:N7"/>
    <mergeCell ref="O4:O7"/>
    <mergeCell ref="P4:P7"/>
    <mergeCell ref="J5:J7"/>
    <mergeCell ref="K5:K7"/>
    <mergeCell ref="L5:L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7"/>
  <sheetViews>
    <sheetView view="pageBreakPreview" zoomScale="60" zoomScaleNormal="70" zoomScalePageLayoutView="50" workbookViewId="0">
      <selection activeCell="I33" sqref="I33:I36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49.5703125" style="5" customWidth="1"/>
    <col min="9" max="9" width="10.7109375" style="5" customWidth="1"/>
    <col min="10" max="11" width="12.42578125" style="4" customWidth="1"/>
    <col min="12" max="12" width="64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49" s="7" customFormat="1" ht="27" x14ac:dyDescent="0.2">
      <c r="A1" s="89" t="s">
        <v>364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4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4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4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4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4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4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4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49" s="28" customFormat="1" ht="20.100000000000001" customHeight="1" x14ac:dyDescent="0.2">
      <c r="A9" s="30">
        <v>30263</v>
      </c>
      <c r="B9" s="30">
        <v>263</v>
      </c>
      <c r="C9" s="35">
        <v>48.86</v>
      </c>
      <c r="D9" s="35">
        <v>51.337000000000003</v>
      </c>
      <c r="E9" s="16">
        <v>48.9</v>
      </c>
      <c r="F9" s="35">
        <v>51.366999999999997</v>
      </c>
      <c r="G9" s="70">
        <f t="shared" ref="G9:G32" si="0">F9-E9</f>
        <v>2.4669999999999987</v>
      </c>
      <c r="H9" s="34" t="s">
        <v>128</v>
      </c>
      <c r="I9" s="36" t="s">
        <v>9</v>
      </c>
      <c r="J9" s="33">
        <v>51.24</v>
      </c>
      <c r="K9" s="75">
        <v>51.234000000000002</v>
      </c>
      <c r="L9" s="101" t="s">
        <v>129</v>
      </c>
      <c r="M9" s="31">
        <v>1</v>
      </c>
      <c r="N9" s="31">
        <v>1</v>
      </c>
      <c r="O9" s="31">
        <v>1</v>
      </c>
      <c r="P9" s="31">
        <v>5</v>
      </c>
      <c r="Q9" s="31">
        <v>1</v>
      </c>
      <c r="R9" s="31">
        <f t="shared" ref="R9:R32" si="1">N9*P9*16</f>
        <v>80</v>
      </c>
      <c r="S9" s="31">
        <f t="shared" ref="S9:S32" si="2">O9*Q9*8</f>
        <v>8</v>
      </c>
      <c r="T9" s="31">
        <f t="shared" ref="T9:T32" si="3">SUM(R9:S9)</f>
        <v>88</v>
      </c>
      <c r="U9" s="129" t="s">
        <v>29</v>
      </c>
      <c r="V9" s="158">
        <v>3</v>
      </c>
      <c r="W9" s="14"/>
      <c r="X9" s="14"/>
      <c r="Y9" s="14"/>
      <c r="Z9" s="14"/>
      <c r="AA9" s="14"/>
      <c r="AB9" s="14"/>
      <c r="AC9" s="14"/>
    </row>
    <row r="10" spans="1:249" s="28" customFormat="1" ht="20.100000000000001" customHeight="1" x14ac:dyDescent="0.2">
      <c r="A10" s="30">
        <v>30264</v>
      </c>
      <c r="B10" s="30">
        <v>263</v>
      </c>
      <c r="C10" s="35">
        <v>51.337000000000003</v>
      </c>
      <c r="D10" s="35">
        <v>66.3</v>
      </c>
      <c r="E10" s="35">
        <v>51.366999999999997</v>
      </c>
      <c r="F10" s="35">
        <v>66.275000000000006</v>
      </c>
      <c r="G10" s="70">
        <f t="shared" si="0"/>
        <v>14.908000000000008</v>
      </c>
      <c r="H10" s="34" t="s">
        <v>422</v>
      </c>
      <c r="I10" s="36" t="s">
        <v>88</v>
      </c>
      <c r="J10" s="33">
        <v>56.4</v>
      </c>
      <c r="K10" s="76">
        <v>56.44</v>
      </c>
      <c r="L10" s="100" t="s">
        <v>130</v>
      </c>
      <c r="M10" s="31">
        <v>1</v>
      </c>
      <c r="N10" s="31">
        <v>1</v>
      </c>
      <c r="O10" s="31">
        <v>1</v>
      </c>
      <c r="P10" s="31">
        <v>2</v>
      </c>
      <c r="Q10" s="31">
        <v>1</v>
      </c>
      <c r="R10" s="31">
        <f t="shared" si="1"/>
        <v>32</v>
      </c>
      <c r="S10" s="31">
        <f t="shared" si="2"/>
        <v>8</v>
      </c>
      <c r="T10" s="31">
        <f t="shared" si="3"/>
        <v>40</v>
      </c>
      <c r="U10" s="129" t="s">
        <v>29</v>
      </c>
      <c r="V10" s="158">
        <v>3</v>
      </c>
      <c r="W10" s="14"/>
      <c r="X10" s="14"/>
      <c r="Y10" s="14"/>
      <c r="Z10" s="14"/>
      <c r="AA10" s="14"/>
      <c r="AB10" s="14"/>
      <c r="AC10" s="14"/>
    </row>
    <row r="11" spans="1:249" s="28" customFormat="1" ht="20.100000000000001" customHeight="1" x14ac:dyDescent="0.2">
      <c r="A11" s="30">
        <v>30266</v>
      </c>
      <c r="B11" s="30">
        <v>263</v>
      </c>
      <c r="C11" s="35">
        <v>66.281999999999996</v>
      </c>
      <c r="D11" s="35">
        <v>82.15</v>
      </c>
      <c r="E11" s="35">
        <v>66.275000000000006</v>
      </c>
      <c r="F11" s="35">
        <v>82.15</v>
      </c>
      <c r="G11" s="70">
        <f t="shared" si="0"/>
        <v>15.875</v>
      </c>
      <c r="H11" s="34" t="s">
        <v>423</v>
      </c>
      <c r="I11" s="36" t="s">
        <v>88</v>
      </c>
      <c r="J11" s="33">
        <v>74</v>
      </c>
      <c r="K11" s="76">
        <v>73.954999999999998</v>
      </c>
      <c r="L11" s="101" t="s">
        <v>131</v>
      </c>
      <c r="M11" s="31">
        <v>1</v>
      </c>
      <c r="N11" s="31">
        <v>1</v>
      </c>
      <c r="O11" s="31">
        <v>1</v>
      </c>
      <c r="P11" s="31">
        <v>2</v>
      </c>
      <c r="Q11" s="31">
        <v>1</v>
      </c>
      <c r="R11" s="31">
        <f t="shared" si="1"/>
        <v>32</v>
      </c>
      <c r="S11" s="31">
        <f t="shared" si="2"/>
        <v>8</v>
      </c>
      <c r="T11" s="31">
        <f t="shared" si="3"/>
        <v>40</v>
      </c>
      <c r="U11" s="129" t="s">
        <v>29</v>
      </c>
      <c r="V11" s="158">
        <v>3</v>
      </c>
      <c r="W11" s="14"/>
      <c r="X11" s="14"/>
      <c r="Y11" s="14"/>
      <c r="Z11" s="14"/>
      <c r="AA11" s="14"/>
      <c r="AB11" s="14"/>
      <c r="AC11" s="14"/>
    </row>
    <row r="12" spans="1:249" s="28" customFormat="1" ht="20.100000000000001" customHeight="1" x14ac:dyDescent="0.2">
      <c r="A12" s="30">
        <v>30267</v>
      </c>
      <c r="B12" s="140">
        <v>263</v>
      </c>
      <c r="C12" s="35">
        <v>82.2</v>
      </c>
      <c r="D12" s="35">
        <v>84.3</v>
      </c>
      <c r="E12" s="35">
        <v>82.2</v>
      </c>
      <c r="F12" s="35">
        <v>84.429000000000002</v>
      </c>
      <c r="G12" s="70">
        <f t="shared" si="0"/>
        <v>2.2289999999999992</v>
      </c>
      <c r="H12" s="34" t="s">
        <v>143</v>
      </c>
      <c r="I12" s="36" t="s">
        <v>10</v>
      </c>
      <c r="J12" s="38">
        <v>84</v>
      </c>
      <c r="K12" s="75">
        <v>83.97</v>
      </c>
      <c r="L12" s="101" t="s">
        <v>132</v>
      </c>
      <c r="M12" s="31">
        <v>1</v>
      </c>
      <c r="N12" s="31">
        <v>1</v>
      </c>
      <c r="O12" s="31">
        <v>1</v>
      </c>
      <c r="P12" s="31">
        <v>5</v>
      </c>
      <c r="Q12" s="31">
        <v>1</v>
      </c>
      <c r="R12" s="31">
        <f t="shared" si="1"/>
        <v>80</v>
      </c>
      <c r="S12" s="31">
        <f t="shared" si="2"/>
        <v>8</v>
      </c>
      <c r="T12" s="31">
        <f t="shared" si="3"/>
        <v>88</v>
      </c>
      <c r="U12" s="129" t="s">
        <v>29</v>
      </c>
      <c r="V12" s="158">
        <v>3</v>
      </c>
      <c r="W12" s="14"/>
      <c r="X12" s="14"/>
      <c r="Y12" s="14"/>
      <c r="Z12" s="14"/>
      <c r="AA12" s="14"/>
      <c r="AB12" s="14"/>
      <c r="AC12" s="14"/>
    </row>
    <row r="13" spans="1:249" ht="20.100000000000001" customHeight="1" x14ac:dyDescent="0.2">
      <c r="A13" s="140">
        <v>30268</v>
      </c>
      <c r="B13" s="140">
        <v>263</v>
      </c>
      <c r="C13" s="16">
        <v>84.27</v>
      </c>
      <c r="D13" s="16">
        <v>102.752</v>
      </c>
      <c r="E13" s="16">
        <v>84.429000000000002</v>
      </c>
      <c r="F13" s="16">
        <v>102.73</v>
      </c>
      <c r="G13" s="88">
        <f t="shared" si="0"/>
        <v>18.301000000000002</v>
      </c>
      <c r="H13" s="66" t="s">
        <v>424</v>
      </c>
      <c r="I13" s="137" t="s">
        <v>88</v>
      </c>
      <c r="J13" s="20">
        <v>86.42</v>
      </c>
      <c r="K13" s="20">
        <v>86.38</v>
      </c>
      <c r="L13" s="102" t="s">
        <v>133</v>
      </c>
      <c r="M13" s="14">
        <v>1</v>
      </c>
      <c r="N13" s="14">
        <v>1</v>
      </c>
      <c r="O13" s="14">
        <v>1</v>
      </c>
      <c r="P13" s="14">
        <v>2</v>
      </c>
      <c r="Q13" s="14">
        <v>1</v>
      </c>
      <c r="R13" s="31">
        <f t="shared" si="1"/>
        <v>32</v>
      </c>
      <c r="S13" s="31">
        <f t="shared" si="2"/>
        <v>8</v>
      </c>
      <c r="T13" s="31">
        <f t="shared" si="3"/>
        <v>40</v>
      </c>
      <c r="U13" s="125" t="s">
        <v>29</v>
      </c>
      <c r="V13" s="158">
        <v>3</v>
      </c>
      <c r="W13" s="14"/>
      <c r="X13" s="14"/>
      <c r="Y13" s="14"/>
      <c r="Z13" s="14"/>
      <c r="AA13" s="14"/>
      <c r="AB13" s="14"/>
      <c r="AC13" s="14"/>
    </row>
    <row r="14" spans="1:249" s="28" customFormat="1" ht="20.100000000000001" customHeight="1" x14ac:dyDescent="0.2">
      <c r="A14" s="61">
        <v>30269</v>
      </c>
      <c r="B14" s="138">
        <v>266</v>
      </c>
      <c r="C14" s="62">
        <v>56.002000000000002</v>
      </c>
      <c r="D14" s="62">
        <v>69.710999999999999</v>
      </c>
      <c r="E14" s="62">
        <v>56.01</v>
      </c>
      <c r="F14" s="62">
        <v>69.718999999999994</v>
      </c>
      <c r="G14" s="71">
        <f t="shared" si="0"/>
        <v>13.708999999999996</v>
      </c>
      <c r="H14" s="66" t="s">
        <v>144</v>
      </c>
      <c r="I14" s="63" t="s">
        <v>9</v>
      </c>
      <c r="J14" s="38">
        <v>62.533000000000001</v>
      </c>
      <c r="K14" s="38">
        <v>62.533000000000001</v>
      </c>
      <c r="L14" s="107" t="s">
        <v>134</v>
      </c>
      <c r="M14" s="64">
        <v>1</v>
      </c>
      <c r="N14" s="64">
        <v>1</v>
      </c>
      <c r="O14" s="64">
        <v>1</v>
      </c>
      <c r="P14" s="64">
        <v>5</v>
      </c>
      <c r="Q14" s="64">
        <v>1</v>
      </c>
      <c r="R14" s="31">
        <f t="shared" si="1"/>
        <v>80</v>
      </c>
      <c r="S14" s="31">
        <f t="shared" si="2"/>
        <v>8</v>
      </c>
      <c r="T14" s="31">
        <f t="shared" si="3"/>
        <v>88</v>
      </c>
      <c r="U14" s="132" t="s">
        <v>29</v>
      </c>
      <c r="V14" s="158">
        <v>3</v>
      </c>
      <c r="W14" s="14"/>
      <c r="X14" s="14"/>
      <c r="Y14" s="14"/>
      <c r="Z14" s="14"/>
      <c r="AA14" s="14"/>
      <c r="AB14" s="14"/>
      <c r="AC14" s="14"/>
    </row>
    <row r="15" spans="1:249" ht="20.100000000000001" customHeight="1" x14ac:dyDescent="0.2">
      <c r="A15" s="138">
        <v>30270</v>
      </c>
      <c r="B15" s="138">
        <v>266</v>
      </c>
      <c r="C15" s="87">
        <v>69.710999999999999</v>
      </c>
      <c r="D15" s="87">
        <v>85.295000000000002</v>
      </c>
      <c r="E15" s="87">
        <v>69.718999999999994</v>
      </c>
      <c r="F15" s="87">
        <v>85.295000000000002</v>
      </c>
      <c r="G15" s="72">
        <f t="shared" si="0"/>
        <v>15.576000000000008</v>
      </c>
      <c r="H15" s="66" t="s">
        <v>145</v>
      </c>
      <c r="I15" s="67" t="s">
        <v>9</v>
      </c>
      <c r="J15" s="20">
        <v>82.97</v>
      </c>
      <c r="K15" s="20">
        <v>82.97</v>
      </c>
      <c r="L15" s="106" t="s">
        <v>135</v>
      </c>
      <c r="M15" s="65">
        <v>1</v>
      </c>
      <c r="N15" s="65">
        <v>1</v>
      </c>
      <c r="O15" s="65">
        <v>1</v>
      </c>
      <c r="P15" s="65">
        <v>5</v>
      </c>
      <c r="Q15" s="65">
        <v>1</v>
      </c>
      <c r="R15" s="31">
        <f t="shared" si="1"/>
        <v>80</v>
      </c>
      <c r="S15" s="31">
        <f t="shared" si="2"/>
        <v>8</v>
      </c>
      <c r="T15" s="31">
        <f t="shared" si="3"/>
        <v>88</v>
      </c>
      <c r="U15" s="127" t="s">
        <v>29</v>
      </c>
      <c r="V15" s="158">
        <v>3</v>
      </c>
      <c r="W15" s="14"/>
      <c r="X15" s="14"/>
      <c r="Y15" s="14"/>
      <c r="Z15" s="14"/>
      <c r="AA15" s="14"/>
      <c r="AB15" s="14"/>
      <c r="AC15" s="14"/>
    </row>
    <row r="16" spans="1:249" ht="20.100000000000001" customHeight="1" x14ac:dyDescent="0.2">
      <c r="A16" s="140">
        <v>30271</v>
      </c>
      <c r="B16" s="140">
        <v>266</v>
      </c>
      <c r="C16" s="16">
        <v>85.3</v>
      </c>
      <c r="D16" s="16">
        <v>96.1</v>
      </c>
      <c r="E16" s="16">
        <v>85.29</v>
      </c>
      <c r="F16" s="16">
        <v>94.55</v>
      </c>
      <c r="G16" s="88">
        <f t="shared" si="0"/>
        <v>9.2599999999999909</v>
      </c>
      <c r="H16" s="34" t="s">
        <v>177</v>
      </c>
      <c r="I16" s="137" t="s">
        <v>9</v>
      </c>
      <c r="J16" s="20">
        <v>90.85</v>
      </c>
      <c r="K16" s="77">
        <v>90.85</v>
      </c>
      <c r="L16" s="102" t="s">
        <v>337</v>
      </c>
      <c r="M16" s="14">
        <v>1</v>
      </c>
      <c r="N16" s="14">
        <v>2</v>
      </c>
      <c r="O16" s="14">
        <v>1</v>
      </c>
      <c r="P16" s="14">
        <v>5</v>
      </c>
      <c r="Q16" s="14">
        <v>1</v>
      </c>
      <c r="R16" s="31">
        <f t="shared" si="1"/>
        <v>160</v>
      </c>
      <c r="S16" s="31">
        <f t="shared" si="2"/>
        <v>8</v>
      </c>
      <c r="T16" s="31">
        <f t="shared" si="3"/>
        <v>168</v>
      </c>
      <c r="U16" s="125" t="s">
        <v>29</v>
      </c>
      <c r="V16" s="158">
        <v>3</v>
      </c>
      <c r="W16" s="14"/>
      <c r="X16" s="14"/>
      <c r="Y16" s="14"/>
      <c r="Z16" s="14"/>
      <c r="AA16" s="14"/>
      <c r="AB16" s="14"/>
      <c r="AC16" s="14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</row>
    <row r="17" spans="1:249" s="28" customFormat="1" ht="20.100000000000001" customHeight="1" x14ac:dyDescent="0.2">
      <c r="A17" s="140">
        <v>30272</v>
      </c>
      <c r="B17" s="140">
        <v>269</v>
      </c>
      <c r="C17" s="16">
        <v>0</v>
      </c>
      <c r="D17" s="16">
        <v>12.17</v>
      </c>
      <c r="E17" s="16">
        <v>0</v>
      </c>
      <c r="F17" s="16">
        <v>12.131</v>
      </c>
      <c r="G17" s="16">
        <f t="shared" si="0"/>
        <v>12.131</v>
      </c>
      <c r="H17" s="34" t="s">
        <v>425</v>
      </c>
      <c r="I17" s="140" t="s">
        <v>88</v>
      </c>
      <c r="J17" s="20">
        <v>9.48</v>
      </c>
      <c r="K17" s="77">
        <v>9.4499999999999993</v>
      </c>
      <c r="L17" s="102" t="s">
        <v>136</v>
      </c>
      <c r="M17" s="14">
        <v>1</v>
      </c>
      <c r="N17" s="14">
        <v>1</v>
      </c>
      <c r="O17" s="14">
        <v>1</v>
      </c>
      <c r="P17" s="14">
        <v>2</v>
      </c>
      <c r="Q17" s="14">
        <v>1</v>
      </c>
      <c r="R17" s="31">
        <f t="shared" si="1"/>
        <v>32</v>
      </c>
      <c r="S17" s="31">
        <f t="shared" si="2"/>
        <v>8</v>
      </c>
      <c r="T17" s="31">
        <f t="shared" si="3"/>
        <v>40</v>
      </c>
      <c r="U17" s="125" t="s">
        <v>29</v>
      </c>
      <c r="V17" s="158">
        <v>3</v>
      </c>
      <c r="W17" s="14"/>
      <c r="X17" s="14"/>
      <c r="Y17" s="14"/>
      <c r="Z17" s="14"/>
      <c r="AA17" s="14"/>
      <c r="AB17" s="14"/>
      <c r="AC17" s="1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</row>
    <row r="18" spans="1:249" s="28" customFormat="1" ht="20.100000000000001" customHeight="1" x14ac:dyDescent="0.2">
      <c r="A18" s="140">
        <v>30273</v>
      </c>
      <c r="B18" s="30">
        <v>269</v>
      </c>
      <c r="C18" s="35">
        <v>28.898</v>
      </c>
      <c r="D18" s="35">
        <v>33.622</v>
      </c>
      <c r="E18" s="35">
        <v>28.869</v>
      </c>
      <c r="F18" s="35">
        <v>33.598999999999997</v>
      </c>
      <c r="G18" s="70">
        <f t="shared" si="0"/>
        <v>4.7299999999999969</v>
      </c>
      <c r="H18" s="34" t="s">
        <v>426</v>
      </c>
      <c r="I18" s="36" t="s">
        <v>88</v>
      </c>
      <c r="J18" s="38">
        <v>29.824999999999999</v>
      </c>
      <c r="K18" s="134">
        <v>29.824999999999999</v>
      </c>
      <c r="L18" s="93" t="s">
        <v>137</v>
      </c>
      <c r="M18" s="31">
        <v>1</v>
      </c>
      <c r="N18" s="31">
        <v>1</v>
      </c>
      <c r="O18" s="31">
        <v>1</v>
      </c>
      <c r="P18" s="31">
        <v>2</v>
      </c>
      <c r="Q18" s="31">
        <v>1</v>
      </c>
      <c r="R18" s="31">
        <f t="shared" si="1"/>
        <v>32</v>
      </c>
      <c r="S18" s="31">
        <f t="shared" si="2"/>
        <v>8</v>
      </c>
      <c r="T18" s="31">
        <f t="shared" si="3"/>
        <v>40</v>
      </c>
      <c r="U18" s="129" t="s">
        <v>29</v>
      </c>
      <c r="V18" s="158">
        <v>3</v>
      </c>
      <c r="W18" s="114"/>
      <c r="X18" s="114"/>
      <c r="Y18" s="114"/>
      <c r="Z18" s="114"/>
      <c r="AA18" s="114"/>
      <c r="AB18" s="114"/>
      <c r="AC18" s="114"/>
    </row>
    <row r="19" spans="1:249" s="28" customFormat="1" ht="20.100000000000001" customHeight="1" x14ac:dyDescent="0.2">
      <c r="A19" s="30">
        <v>30274</v>
      </c>
      <c r="B19" s="140">
        <v>270</v>
      </c>
      <c r="C19" s="35">
        <v>29.023</v>
      </c>
      <c r="D19" s="35">
        <v>33.18</v>
      </c>
      <c r="E19" s="35">
        <v>29.023</v>
      </c>
      <c r="F19" s="35">
        <v>33.186999999999998</v>
      </c>
      <c r="G19" s="70">
        <f t="shared" si="0"/>
        <v>4.1639999999999979</v>
      </c>
      <c r="H19" s="34" t="s">
        <v>427</v>
      </c>
      <c r="I19" s="36" t="s">
        <v>9</v>
      </c>
      <c r="J19" s="33">
        <v>33.1</v>
      </c>
      <c r="K19" s="75">
        <v>33.08</v>
      </c>
      <c r="L19" s="100" t="s">
        <v>138</v>
      </c>
      <c r="M19" s="31">
        <v>1</v>
      </c>
      <c r="N19" s="31">
        <v>1</v>
      </c>
      <c r="O19" s="31">
        <v>1</v>
      </c>
      <c r="P19" s="31">
        <v>5</v>
      </c>
      <c r="Q19" s="31">
        <v>1</v>
      </c>
      <c r="R19" s="31">
        <f t="shared" si="1"/>
        <v>80</v>
      </c>
      <c r="S19" s="31">
        <f t="shared" si="2"/>
        <v>8</v>
      </c>
      <c r="T19" s="31">
        <f t="shared" si="3"/>
        <v>88</v>
      </c>
      <c r="U19" s="129" t="s">
        <v>29</v>
      </c>
      <c r="V19" s="158">
        <v>3</v>
      </c>
      <c r="W19" s="14"/>
      <c r="X19" s="14"/>
      <c r="Y19" s="14"/>
      <c r="Z19" s="14"/>
      <c r="AA19" s="14"/>
      <c r="AB19" s="14"/>
      <c r="AC19" s="14"/>
    </row>
    <row r="20" spans="1:249" s="28" customFormat="1" ht="20.100000000000001" customHeight="1" x14ac:dyDescent="0.2">
      <c r="A20" s="30">
        <v>30275</v>
      </c>
      <c r="B20" s="140">
        <v>270</v>
      </c>
      <c r="C20" s="35">
        <v>33.18</v>
      </c>
      <c r="D20" s="35">
        <v>48.779000000000003</v>
      </c>
      <c r="E20" s="35">
        <v>33.186999999999998</v>
      </c>
      <c r="F20" s="35">
        <v>48.758000000000003</v>
      </c>
      <c r="G20" s="70">
        <f t="shared" si="0"/>
        <v>15.571000000000005</v>
      </c>
      <c r="H20" s="34" t="s">
        <v>428</v>
      </c>
      <c r="I20" s="36" t="s">
        <v>9</v>
      </c>
      <c r="J20" s="33">
        <v>42.2</v>
      </c>
      <c r="K20" s="75">
        <v>42.2</v>
      </c>
      <c r="L20" s="101" t="s">
        <v>139</v>
      </c>
      <c r="M20" s="31">
        <v>1</v>
      </c>
      <c r="N20" s="31">
        <v>1</v>
      </c>
      <c r="O20" s="31">
        <v>1</v>
      </c>
      <c r="P20" s="31">
        <v>5</v>
      </c>
      <c r="Q20" s="31">
        <v>1</v>
      </c>
      <c r="R20" s="31">
        <f t="shared" si="1"/>
        <v>80</v>
      </c>
      <c r="S20" s="31">
        <f t="shared" si="2"/>
        <v>8</v>
      </c>
      <c r="T20" s="31">
        <f t="shared" si="3"/>
        <v>88</v>
      </c>
      <c r="U20" s="129" t="s">
        <v>29</v>
      </c>
      <c r="V20" s="158">
        <v>3</v>
      </c>
      <c r="W20" s="14"/>
      <c r="X20" s="14"/>
      <c r="Y20" s="14"/>
      <c r="Z20" s="14"/>
      <c r="AA20" s="14"/>
      <c r="AB20" s="14"/>
      <c r="AC20" s="14"/>
    </row>
    <row r="21" spans="1:249" s="28" customFormat="1" ht="20.100000000000001" customHeight="1" x14ac:dyDescent="0.2">
      <c r="A21" s="140">
        <v>30276</v>
      </c>
      <c r="B21" s="140">
        <v>270</v>
      </c>
      <c r="C21" s="16">
        <v>48.779000000000003</v>
      </c>
      <c r="D21" s="16">
        <v>49.557000000000002</v>
      </c>
      <c r="E21" s="16">
        <v>48.758000000000003</v>
      </c>
      <c r="F21" s="16">
        <v>49.564</v>
      </c>
      <c r="G21" s="88">
        <f t="shared" si="0"/>
        <v>0.80599999999999739</v>
      </c>
      <c r="H21" s="34" t="s">
        <v>60</v>
      </c>
      <c r="I21" s="137" t="s">
        <v>10</v>
      </c>
      <c r="J21" s="20">
        <v>48.802</v>
      </c>
      <c r="K21" s="69">
        <v>48.9</v>
      </c>
      <c r="L21" s="93" t="s">
        <v>182</v>
      </c>
      <c r="M21" s="14">
        <v>1</v>
      </c>
      <c r="N21" s="14">
        <v>1</v>
      </c>
      <c r="O21" s="14">
        <v>1</v>
      </c>
      <c r="P21" s="14">
        <v>5</v>
      </c>
      <c r="Q21" s="14">
        <v>1</v>
      </c>
      <c r="R21" s="31">
        <f t="shared" si="1"/>
        <v>80</v>
      </c>
      <c r="S21" s="31">
        <f t="shared" si="2"/>
        <v>8</v>
      </c>
      <c r="T21" s="31">
        <f t="shared" si="3"/>
        <v>88</v>
      </c>
      <c r="U21" s="125" t="s">
        <v>29</v>
      </c>
      <c r="V21" s="158">
        <v>3</v>
      </c>
      <c r="W21" s="14"/>
      <c r="X21" s="14"/>
      <c r="Y21" s="14"/>
      <c r="Z21" s="14"/>
      <c r="AA21" s="14"/>
      <c r="AB21" s="14"/>
      <c r="AC21" s="14"/>
    </row>
    <row r="22" spans="1:249" s="28" customFormat="1" ht="20.100000000000001" customHeight="1" x14ac:dyDescent="0.2">
      <c r="A22" s="30">
        <v>30278</v>
      </c>
      <c r="B22" s="30">
        <v>470</v>
      </c>
      <c r="C22" s="35">
        <v>0</v>
      </c>
      <c r="D22" s="35">
        <v>17.067</v>
      </c>
      <c r="E22" s="35">
        <v>0</v>
      </c>
      <c r="F22" s="35">
        <v>16.995999999999999</v>
      </c>
      <c r="G22" s="70">
        <f t="shared" si="0"/>
        <v>16.995999999999999</v>
      </c>
      <c r="H22" s="34" t="s">
        <v>429</v>
      </c>
      <c r="I22" s="36" t="s">
        <v>9</v>
      </c>
      <c r="J22" s="33">
        <v>16.149999999999999</v>
      </c>
      <c r="K22" s="75">
        <v>16.649999999999999</v>
      </c>
      <c r="L22" s="101" t="s">
        <v>178</v>
      </c>
      <c r="M22" s="31">
        <v>1</v>
      </c>
      <c r="N22" s="31">
        <v>1</v>
      </c>
      <c r="O22" s="31">
        <v>1</v>
      </c>
      <c r="P22" s="31">
        <v>5</v>
      </c>
      <c r="Q22" s="31">
        <v>1</v>
      </c>
      <c r="R22" s="31">
        <f t="shared" si="1"/>
        <v>80</v>
      </c>
      <c r="S22" s="31">
        <f t="shared" si="2"/>
        <v>8</v>
      </c>
      <c r="T22" s="31">
        <f t="shared" si="3"/>
        <v>88</v>
      </c>
      <c r="U22" s="129" t="s">
        <v>29</v>
      </c>
      <c r="V22" s="158">
        <v>3</v>
      </c>
      <c r="W22" s="14"/>
      <c r="X22" s="14"/>
      <c r="Y22" s="14"/>
      <c r="Z22" s="14"/>
      <c r="AA22" s="14"/>
      <c r="AB22" s="14"/>
      <c r="AC22" s="14"/>
    </row>
    <row r="23" spans="1:249" s="28" customFormat="1" ht="20.100000000000001" customHeight="1" x14ac:dyDescent="0.2">
      <c r="A23" s="30">
        <v>30279</v>
      </c>
      <c r="B23" s="30">
        <v>470</v>
      </c>
      <c r="C23" s="35">
        <v>17.067</v>
      </c>
      <c r="D23" s="35">
        <v>21.536999999999999</v>
      </c>
      <c r="E23" s="35">
        <v>16.995999999999999</v>
      </c>
      <c r="F23" s="35">
        <v>21.48</v>
      </c>
      <c r="G23" s="70">
        <f t="shared" si="0"/>
        <v>4.4840000000000018</v>
      </c>
      <c r="H23" s="34" t="s">
        <v>61</v>
      </c>
      <c r="I23" s="36" t="s">
        <v>10</v>
      </c>
      <c r="J23" s="33">
        <v>18.25</v>
      </c>
      <c r="K23" s="75">
        <v>18.21</v>
      </c>
      <c r="L23" s="101" t="s">
        <v>142</v>
      </c>
      <c r="M23" s="31">
        <v>1</v>
      </c>
      <c r="N23" s="31">
        <v>2</v>
      </c>
      <c r="O23" s="31">
        <v>1</v>
      </c>
      <c r="P23" s="31">
        <v>5</v>
      </c>
      <c r="Q23" s="31">
        <v>1</v>
      </c>
      <c r="R23" s="31">
        <f t="shared" si="1"/>
        <v>160</v>
      </c>
      <c r="S23" s="31">
        <f t="shared" si="2"/>
        <v>8</v>
      </c>
      <c r="T23" s="31">
        <f t="shared" si="3"/>
        <v>168</v>
      </c>
      <c r="U23" s="129" t="s">
        <v>29</v>
      </c>
      <c r="V23" s="158">
        <v>3</v>
      </c>
      <c r="W23" s="14"/>
      <c r="X23" s="14"/>
      <c r="Y23" s="14"/>
      <c r="Z23" s="14"/>
      <c r="AA23" s="14"/>
      <c r="AB23" s="14"/>
      <c r="AC23" s="14"/>
    </row>
    <row r="24" spans="1:249" ht="20.100000000000001" customHeight="1" x14ac:dyDescent="0.2">
      <c r="A24" s="30">
        <v>30280</v>
      </c>
      <c r="B24" s="30">
        <v>470</v>
      </c>
      <c r="C24" s="35">
        <v>21.536999999999999</v>
      </c>
      <c r="D24" s="35">
        <v>30.082000000000001</v>
      </c>
      <c r="E24" s="35">
        <v>21.48</v>
      </c>
      <c r="F24" s="35">
        <v>30.079000000000001</v>
      </c>
      <c r="G24" s="70">
        <f t="shared" si="0"/>
        <v>8.5990000000000002</v>
      </c>
      <c r="H24" s="34" t="s">
        <v>146</v>
      </c>
      <c r="I24" s="36" t="s">
        <v>9</v>
      </c>
      <c r="J24" s="33">
        <v>28.6</v>
      </c>
      <c r="K24" s="33">
        <v>29.8</v>
      </c>
      <c r="L24" s="101" t="s">
        <v>185</v>
      </c>
      <c r="M24" s="31">
        <v>1</v>
      </c>
      <c r="N24" s="31">
        <v>2</v>
      </c>
      <c r="O24" s="31">
        <v>1</v>
      </c>
      <c r="P24" s="31">
        <v>5</v>
      </c>
      <c r="Q24" s="31">
        <v>1</v>
      </c>
      <c r="R24" s="31">
        <f t="shared" si="1"/>
        <v>160</v>
      </c>
      <c r="S24" s="31">
        <f t="shared" si="2"/>
        <v>8</v>
      </c>
      <c r="T24" s="31">
        <f t="shared" si="3"/>
        <v>168</v>
      </c>
      <c r="U24" s="129" t="s">
        <v>29</v>
      </c>
      <c r="V24" s="158">
        <v>3</v>
      </c>
      <c r="W24" s="114"/>
      <c r="X24" s="114"/>
      <c r="Y24" s="114"/>
      <c r="Z24" s="114"/>
      <c r="AA24" s="114"/>
      <c r="AB24" s="114"/>
      <c r="AC24" s="114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</row>
    <row r="25" spans="1:249" s="28" customFormat="1" ht="20.100000000000001" customHeight="1" x14ac:dyDescent="0.2">
      <c r="A25" s="30">
        <v>30281</v>
      </c>
      <c r="B25" s="30">
        <v>470</v>
      </c>
      <c r="C25" s="35">
        <v>30.1</v>
      </c>
      <c r="D25" s="35">
        <v>45.4</v>
      </c>
      <c r="E25" s="35">
        <v>30.077999999999999</v>
      </c>
      <c r="F25" s="35">
        <v>45.39</v>
      </c>
      <c r="G25" s="70">
        <f t="shared" si="0"/>
        <v>15.312000000000001</v>
      </c>
      <c r="H25" s="34" t="s">
        <v>179</v>
      </c>
      <c r="I25" s="36" t="s">
        <v>9</v>
      </c>
      <c r="J25" s="33">
        <v>39.700000000000003</v>
      </c>
      <c r="K25" s="73">
        <v>39.68</v>
      </c>
      <c r="L25" s="101" t="s">
        <v>338</v>
      </c>
      <c r="M25" s="31">
        <v>1</v>
      </c>
      <c r="N25" s="31">
        <v>1</v>
      </c>
      <c r="O25" s="31">
        <v>1</v>
      </c>
      <c r="P25" s="31">
        <v>5</v>
      </c>
      <c r="Q25" s="31">
        <v>1</v>
      </c>
      <c r="R25" s="31">
        <f t="shared" si="1"/>
        <v>80</v>
      </c>
      <c r="S25" s="31">
        <f t="shared" si="2"/>
        <v>8</v>
      </c>
      <c r="T25" s="31">
        <f t="shared" si="3"/>
        <v>88</v>
      </c>
      <c r="U25" s="129" t="s">
        <v>29</v>
      </c>
      <c r="V25" s="158">
        <v>3</v>
      </c>
      <c r="W25" s="114"/>
      <c r="X25" s="114"/>
      <c r="Y25" s="114"/>
      <c r="Z25" s="114"/>
      <c r="AA25" s="114"/>
      <c r="AB25" s="114"/>
      <c r="AC25" s="114"/>
    </row>
    <row r="26" spans="1:249" s="28" customFormat="1" ht="20.100000000000001" customHeight="1" x14ac:dyDescent="0.2">
      <c r="A26" s="30">
        <v>30282</v>
      </c>
      <c r="B26" s="30">
        <v>470</v>
      </c>
      <c r="C26" s="35">
        <v>45.4</v>
      </c>
      <c r="D26" s="35">
        <v>58.4</v>
      </c>
      <c r="E26" s="35">
        <v>45.39</v>
      </c>
      <c r="F26" s="35">
        <v>58.36</v>
      </c>
      <c r="G26" s="70">
        <f t="shared" si="0"/>
        <v>12.969999999999999</v>
      </c>
      <c r="H26" s="34" t="s">
        <v>180</v>
      </c>
      <c r="I26" s="36" t="s">
        <v>9</v>
      </c>
      <c r="J26" s="33">
        <v>56.7</v>
      </c>
      <c r="K26" s="73">
        <v>56.7</v>
      </c>
      <c r="L26" s="101" t="s">
        <v>181</v>
      </c>
      <c r="M26" s="31">
        <v>1</v>
      </c>
      <c r="N26" s="31">
        <v>2</v>
      </c>
      <c r="O26" s="31">
        <v>1</v>
      </c>
      <c r="P26" s="31">
        <v>5</v>
      </c>
      <c r="Q26" s="31">
        <v>1</v>
      </c>
      <c r="R26" s="31">
        <f t="shared" si="1"/>
        <v>160</v>
      </c>
      <c r="S26" s="31">
        <f t="shared" si="2"/>
        <v>8</v>
      </c>
      <c r="T26" s="31">
        <f t="shared" si="3"/>
        <v>168</v>
      </c>
      <c r="U26" s="129" t="s">
        <v>29</v>
      </c>
      <c r="V26" s="158">
        <v>3</v>
      </c>
      <c r="W26" s="14"/>
      <c r="X26" s="14"/>
      <c r="Y26" s="14"/>
      <c r="Z26" s="14"/>
      <c r="AA26" s="14"/>
      <c r="AB26" s="14"/>
      <c r="AC26" s="14"/>
    </row>
    <row r="27" spans="1:249" s="28" customFormat="1" ht="20.100000000000001" customHeight="1" x14ac:dyDescent="0.2">
      <c r="A27" s="140">
        <v>30283</v>
      </c>
      <c r="B27" s="140">
        <v>471</v>
      </c>
      <c r="C27" s="16">
        <v>0</v>
      </c>
      <c r="D27" s="16">
        <v>12.275</v>
      </c>
      <c r="E27" s="16">
        <v>0</v>
      </c>
      <c r="F27" s="16">
        <v>12.275</v>
      </c>
      <c r="G27" s="88">
        <f t="shared" si="0"/>
        <v>12.275</v>
      </c>
      <c r="H27" s="34" t="s">
        <v>431</v>
      </c>
      <c r="I27" s="137" t="s">
        <v>9</v>
      </c>
      <c r="J27" s="20">
        <v>0.8</v>
      </c>
      <c r="K27" s="78">
        <v>0.78</v>
      </c>
      <c r="L27" s="97" t="s">
        <v>87</v>
      </c>
      <c r="M27" s="14">
        <v>1</v>
      </c>
      <c r="N27" s="14">
        <v>1</v>
      </c>
      <c r="O27" s="14">
        <v>1</v>
      </c>
      <c r="P27" s="14">
        <v>5</v>
      </c>
      <c r="Q27" s="14">
        <v>1</v>
      </c>
      <c r="R27" s="14">
        <f t="shared" si="1"/>
        <v>80</v>
      </c>
      <c r="S27" s="14">
        <f t="shared" si="2"/>
        <v>8</v>
      </c>
      <c r="T27" s="14">
        <f t="shared" si="3"/>
        <v>88</v>
      </c>
      <c r="U27" s="125" t="s">
        <v>29</v>
      </c>
      <c r="V27" s="158">
        <v>3</v>
      </c>
      <c r="W27" s="14"/>
      <c r="X27" s="14"/>
      <c r="Y27" s="14"/>
      <c r="Z27" s="14"/>
      <c r="AA27" s="14"/>
      <c r="AB27" s="14"/>
      <c r="AC27" s="1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</row>
    <row r="28" spans="1:249" s="28" customFormat="1" ht="20.100000000000001" customHeight="1" x14ac:dyDescent="0.2">
      <c r="A28" s="30">
        <v>30284</v>
      </c>
      <c r="B28" s="30">
        <v>471</v>
      </c>
      <c r="C28" s="35">
        <v>12.275</v>
      </c>
      <c r="D28" s="35">
        <v>35.9</v>
      </c>
      <c r="E28" s="35">
        <v>12.275</v>
      </c>
      <c r="F28" s="35">
        <v>35.798999999999999</v>
      </c>
      <c r="G28" s="70">
        <f t="shared" si="0"/>
        <v>23.524000000000001</v>
      </c>
      <c r="H28" s="34" t="s">
        <v>432</v>
      </c>
      <c r="I28" s="36" t="s">
        <v>88</v>
      </c>
      <c r="J28" s="33">
        <v>29.3</v>
      </c>
      <c r="K28" s="74">
        <v>29.33</v>
      </c>
      <c r="L28" s="100" t="s">
        <v>183</v>
      </c>
      <c r="M28" s="31">
        <v>1</v>
      </c>
      <c r="N28" s="31">
        <v>1</v>
      </c>
      <c r="O28" s="31">
        <v>1</v>
      </c>
      <c r="P28" s="31">
        <v>2</v>
      </c>
      <c r="Q28" s="31">
        <v>1</v>
      </c>
      <c r="R28" s="31">
        <f t="shared" si="1"/>
        <v>32</v>
      </c>
      <c r="S28" s="31">
        <f t="shared" si="2"/>
        <v>8</v>
      </c>
      <c r="T28" s="31">
        <f t="shared" si="3"/>
        <v>40</v>
      </c>
      <c r="U28" s="129" t="s">
        <v>29</v>
      </c>
      <c r="V28" s="158">
        <v>3</v>
      </c>
      <c r="W28" s="14"/>
      <c r="X28" s="14"/>
      <c r="Y28" s="14"/>
      <c r="Z28" s="14"/>
      <c r="AA28" s="14"/>
      <c r="AB28" s="14"/>
      <c r="AC28" s="14"/>
    </row>
    <row r="29" spans="1:249" s="28" customFormat="1" ht="20.100000000000001" customHeight="1" x14ac:dyDescent="0.2">
      <c r="A29" s="30">
        <v>30285</v>
      </c>
      <c r="B29" s="30">
        <v>473</v>
      </c>
      <c r="C29" s="35">
        <v>0</v>
      </c>
      <c r="D29" s="39">
        <v>1.1000000000000001</v>
      </c>
      <c r="E29" s="35">
        <v>0</v>
      </c>
      <c r="F29" s="35">
        <v>1.107</v>
      </c>
      <c r="G29" s="70">
        <f t="shared" si="0"/>
        <v>1.107</v>
      </c>
      <c r="H29" s="34" t="s">
        <v>60</v>
      </c>
      <c r="I29" s="36" t="s">
        <v>10</v>
      </c>
      <c r="J29" s="33">
        <v>0.85</v>
      </c>
      <c r="K29" s="73">
        <v>0.85</v>
      </c>
      <c r="L29" s="101" t="s">
        <v>140</v>
      </c>
      <c r="M29" s="31">
        <v>1</v>
      </c>
      <c r="N29" s="31">
        <v>2</v>
      </c>
      <c r="O29" s="31">
        <v>1</v>
      </c>
      <c r="P29" s="31">
        <v>5</v>
      </c>
      <c r="Q29" s="31">
        <v>1</v>
      </c>
      <c r="R29" s="31">
        <f t="shared" si="1"/>
        <v>160</v>
      </c>
      <c r="S29" s="31">
        <f t="shared" si="2"/>
        <v>8</v>
      </c>
      <c r="T29" s="31">
        <f t="shared" si="3"/>
        <v>168</v>
      </c>
      <c r="U29" s="129" t="s">
        <v>29</v>
      </c>
      <c r="V29" s="158">
        <v>3</v>
      </c>
      <c r="W29" s="14"/>
      <c r="X29" s="14"/>
      <c r="Y29" s="14"/>
      <c r="Z29" s="14"/>
      <c r="AA29" s="14"/>
      <c r="AB29" s="14"/>
      <c r="AC29" s="14"/>
    </row>
    <row r="30" spans="1:249" s="7" customFormat="1" ht="20.100000000000001" customHeight="1" x14ac:dyDescent="0.2">
      <c r="A30" s="30">
        <v>30286</v>
      </c>
      <c r="B30" s="30">
        <v>473</v>
      </c>
      <c r="C30" s="35">
        <v>1.1000000000000001</v>
      </c>
      <c r="D30" s="35">
        <v>18.960999999999999</v>
      </c>
      <c r="E30" s="35">
        <v>1.107</v>
      </c>
      <c r="F30" s="35">
        <v>18.962</v>
      </c>
      <c r="G30" s="70">
        <f t="shared" si="0"/>
        <v>17.855</v>
      </c>
      <c r="H30" s="34" t="s">
        <v>434</v>
      </c>
      <c r="I30" s="36" t="s">
        <v>9</v>
      </c>
      <c r="J30" s="33">
        <v>1.6</v>
      </c>
      <c r="K30" s="74">
        <v>1.425</v>
      </c>
      <c r="L30" s="101" t="s">
        <v>141</v>
      </c>
      <c r="M30" s="31">
        <v>1</v>
      </c>
      <c r="N30" s="31">
        <v>1</v>
      </c>
      <c r="O30" s="31">
        <v>1</v>
      </c>
      <c r="P30" s="31">
        <v>5</v>
      </c>
      <c r="Q30" s="31">
        <v>1</v>
      </c>
      <c r="R30" s="31">
        <f t="shared" si="1"/>
        <v>80</v>
      </c>
      <c r="S30" s="31">
        <f t="shared" si="2"/>
        <v>8</v>
      </c>
      <c r="T30" s="31">
        <f t="shared" si="3"/>
        <v>88</v>
      </c>
      <c r="U30" s="129" t="s">
        <v>29</v>
      </c>
      <c r="V30" s="158">
        <v>3</v>
      </c>
      <c r="W30" s="14"/>
      <c r="X30" s="14"/>
      <c r="Y30" s="14"/>
      <c r="Z30" s="14"/>
      <c r="AA30" s="14"/>
      <c r="AB30" s="14"/>
      <c r="AC30" s="14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</row>
    <row r="31" spans="1:249" s="7" customFormat="1" ht="20.100000000000001" customHeight="1" x14ac:dyDescent="0.2">
      <c r="A31" s="30">
        <v>30287</v>
      </c>
      <c r="B31" s="30">
        <v>473</v>
      </c>
      <c r="C31" s="35">
        <v>18.960999999999999</v>
      </c>
      <c r="D31" s="35">
        <v>21.800999999999998</v>
      </c>
      <c r="E31" s="35">
        <v>18.962</v>
      </c>
      <c r="F31" s="35">
        <v>21.768999999999998</v>
      </c>
      <c r="G31" s="70">
        <f t="shared" si="0"/>
        <v>2.8069999999999986</v>
      </c>
      <c r="H31" s="34" t="s">
        <v>433</v>
      </c>
      <c r="I31" s="36" t="s">
        <v>9</v>
      </c>
      <c r="J31" s="33">
        <v>19.95</v>
      </c>
      <c r="K31" s="73">
        <v>19.95</v>
      </c>
      <c r="L31" s="101" t="s">
        <v>398</v>
      </c>
      <c r="M31" s="31">
        <v>1</v>
      </c>
      <c r="N31" s="31">
        <v>1</v>
      </c>
      <c r="O31" s="31">
        <v>1</v>
      </c>
      <c r="P31" s="31">
        <v>5</v>
      </c>
      <c r="Q31" s="31">
        <v>1</v>
      </c>
      <c r="R31" s="31">
        <f t="shared" si="1"/>
        <v>80</v>
      </c>
      <c r="S31" s="31">
        <f t="shared" si="2"/>
        <v>8</v>
      </c>
      <c r="T31" s="31">
        <f t="shared" si="3"/>
        <v>88</v>
      </c>
      <c r="U31" s="129" t="s">
        <v>29</v>
      </c>
      <c r="V31" s="158">
        <v>3</v>
      </c>
      <c r="W31" s="14"/>
      <c r="X31" s="14"/>
      <c r="Y31" s="14"/>
      <c r="Z31" s="14"/>
      <c r="AA31" s="14"/>
      <c r="AB31" s="14"/>
      <c r="AC31" s="14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</row>
    <row r="32" spans="1:249" s="7" customFormat="1" ht="20.100000000000001" customHeight="1" x14ac:dyDescent="0.3">
      <c r="A32" s="30">
        <v>30288</v>
      </c>
      <c r="B32" s="30">
        <v>478</v>
      </c>
      <c r="C32" s="35">
        <v>0</v>
      </c>
      <c r="D32" s="35">
        <v>5.5910000000000002</v>
      </c>
      <c r="E32" s="35">
        <v>0</v>
      </c>
      <c r="F32" s="35">
        <v>5.6159999999999997</v>
      </c>
      <c r="G32" s="70">
        <f t="shared" si="0"/>
        <v>5.6159999999999997</v>
      </c>
      <c r="H32" s="34" t="s">
        <v>430</v>
      </c>
      <c r="I32" s="36" t="s">
        <v>151</v>
      </c>
      <c r="J32" s="33">
        <v>4.7300000000000004</v>
      </c>
      <c r="K32" s="73">
        <v>4.7300000000000004</v>
      </c>
      <c r="L32" s="101" t="s">
        <v>184</v>
      </c>
      <c r="M32" s="31">
        <v>1</v>
      </c>
      <c r="N32" s="31">
        <v>1</v>
      </c>
      <c r="O32" s="31">
        <v>1</v>
      </c>
      <c r="P32" s="31">
        <v>0</v>
      </c>
      <c r="Q32" s="31">
        <v>1</v>
      </c>
      <c r="R32" s="31">
        <f t="shared" si="1"/>
        <v>0</v>
      </c>
      <c r="S32" s="31">
        <f t="shared" si="2"/>
        <v>8</v>
      </c>
      <c r="T32" s="31">
        <f t="shared" si="3"/>
        <v>8</v>
      </c>
      <c r="U32" s="129" t="s">
        <v>29</v>
      </c>
      <c r="V32" s="158">
        <v>3</v>
      </c>
      <c r="W32" s="59"/>
      <c r="X32" s="59"/>
      <c r="Y32" s="59"/>
      <c r="Z32" s="59"/>
      <c r="AA32" s="59"/>
      <c r="AB32" s="59"/>
      <c r="AC32" s="59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</row>
    <row r="33" spans="9:20" x14ac:dyDescent="0.2">
      <c r="I33" s="48">
        <f>COUNTIF(I9:I32,"P")</f>
        <v>13</v>
      </c>
      <c r="J33" s="83" t="s">
        <v>285</v>
      </c>
      <c r="K33" s="5"/>
      <c r="N33" s="14">
        <f t="shared" ref="N33:T33" si="4">SUM(N9:N32)</f>
        <v>29</v>
      </c>
      <c r="O33" s="14">
        <f t="shared" si="4"/>
        <v>24</v>
      </c>
      <c r="P33" s="14">
        <f t="shared" si="4"/>
        <v>97</v>
      </c>
      <c r="Q33" s="14">
        <f t="shared" si="4"/>
        <v>24</v>
      </c>
      <c r="R33" s="14">
        <f t="shared" si="4"/>
        <v>1952</v>
      </c>
      <c r="S33" s="14">
        <f t="shared" si="4"/>
        <v>192</v>
      </c>
      <c r="T33" s="84">
        <f t="shared" si="4"/>
        <v>2144</v>
      </c>
    </row>
    <row r="34" spans="9:20" x14ac:dyDescent="0.2">
      <c r="I34" s="48">
        <f>COUNTIF(I9:I32,"M")</f>
        <v>4</v>
      </c>
      <c r="J34" s="5" t="s">
        <v>10</v>
      </c>
      <c r="K34" s="5"/>
      <c r="N34" s="6"/>
    </row>
    <row r="35" spans="9:20" x14ac:dyDescent="0.2">
      <c r="I35" s="48">
        <f>COUNTIF(I9:I32,"Z")</f>
        <v>6</v>
      </c>
      <c r="J35" s="1" t="s">
        <v>88</v>
      </c>
      <c r="K35" s="1"/>
      <c r="N35" s="6"/>
    </row>
    <row r="36" spans="9:20" ht="20.25" thickBot="1" x14ac:dyDescent="0.25">
      <c r="I36" s="25">
        <f>COUNTIF(I9:I32,"X")</f>
        <v>1</v>
      </c>
      <c r="J36" s="5" t="s">
        <v>151</v>
      </c>
      <c r="K36" s="5"/>
      <c r="N36" s="6"/>
    </row>
    <row r="37" spans="9:20" x14ac:dyDescent="0.2">
      <c r="I37" s="23">
        <f>SUM(I33:I36)</f>
        <v>24</v>
      </c>
    </row>
  </sheetData>
  <autoFilter ref="A4:AB37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AA4:AC4"/>
    <mergeCell ref="AC5:AC7"/>
    <mergeCell ref="N4:N7"/>
    <mergeCell ref="O4:O7"/>
    <mergeCell ref="P4:P7"/>
    <mergeCell ref="R4:R6"/>
    <mergeCell ref="S4:S6"/>
    <mergeCell ref="X5:X7"/>
    <mergeCell ref="Y5:Y7"/>
    <mergeCell ref="Z5:Z7"/>
    <mergeCell ref="T4:T6"/>
    <mergeCell ref="U4:U7"/>
    <mergeCell ref="V4:V7"/>
    <mergeCell ref="AA5:AA7"/>
    <mergeCell ref="AB5:AB7"/>
    <mergeCell ref="W5:W7"/>
    <mergeCell ref="C6:C7"/>
    <mergeCell ref="D6:D7"/>
    <mergeCell ref="K5:K7"/>
    <mergeCell ref="L5:L7"/>
    <mergeCell ref="A2:C2"/>
    <mergeCell ref="A4:A7"/>
    <mergeCell ref="B4:B7"/>
    <mergeCell ref="C4:H4"/>
    <mergeCell ref="I4:I7"/>
    <mergeCell ref="E6:E7"/>
    <mergeCell ref="F6:F7"/>
    <mergeCell ref="C5:D5"/>
    <mergeCell ref="E5:F5"/>
    <mergeCell ref="G5:G7"/>
    <mergeCell ref="H5:H7"/>
    <mergeCell ref="Q4:Q7"/>
    <mergeCell ref="J4:L4"/>
    <mergeCell ref="M4:M7"/>
    <mergeCell ref="J5:J7"/>
    <mergeCell ref="W4:Z4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1"/>
  <sheetViews>
    <sheetView view="pageBreakPreview" zoomScale="60" zoomScaleNormal="80" workbookViewId="0">
      <selection activeCell="I29" sqref="I29:I30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1" style="5" customWidth="1"/>
    <col min="9" max="9" width="10.7109375" style="5" customWidth="1"/>
    <col min="10" max="11" width="12.42578125" style="4" customWidth="1"/>
    <col min="12" max="12" width="118.2851562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555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s="7" customFormat="1" ht="20.100000000000001" customHeight="1" x14ac:dyDescent="0.2">
      <c r="A9" s="140">
        <v>30136</v>
      </c>
      <c r="B9" s="15">
        <v>262</v>
      </c>
      <c r="C9" s="20">
        <v>19.8</v>
      </c>
      <c r="D9" s="16">
        <v>32.9</v>
      </c>
      <c r="E9" s="20">
        <v>19.809999999999999</v>
      </c>
      <c r="F9" s="20">
        <v>32.936999999999998</v>
      </c>
      <c r="G9" s="16">
        <f>SUM(D9-C9)</f>
        <v>13.099999999999998</v>
      </c>
      <c r="H9" s="41" t="s">
        <v>435</v>
      </c>
      <c r="I9" s="40" t="s">
        <v>88</v>
      </c>
      <c r="J9" s="16">
        <v>29.4</v>
      </c>
      <c r="K9" s="88">
        <v>29.39</v>
      </c>
      <c r="L9" s="97" t="s">
        <v>317</v>
      </c>
      <c r="M9" s="14">
        <v>1</v>
      </c>
      <c r="N9" s="14">
        <v>1</v>
      </c>
      <c r="O9" s="14">
        <v>1</v>
      </c>
      <c r="P9" s="14">
        <v>2</v>
      </c>
      <c r="Q9" s="14">
        <v>1</v>
      </c>
      <c r="R9" s="14">
        <f t="shared" ref="R9" si="0">N9*P9*16</f>
        <v>32</v>
      </c>
      <c r="S9" s="14">
        <f t="shared" ref="S9" si="1">M9*O9*Q9*8</f>
        <v>8</v>
      </c>
      <c r="T9" s="14">
        <f t="shared" ref="T9" si="2">SUM(R9:S9)</f>
        <v>40</v>
      </c>
      <c r="U9" s="125" t="s">
        <v>19</v>
      </c>
      <c r="V9" s="147">
        <v>4</v>
      </c>
      <c r="W9" s="14"/>
      <c r="X9" s="14"/>
      <c r="Y9" s="14"/>
      <c r="Z9" s="14"/>
      <c r="AA9" s="14"/>
      <c r="AB9" s="14"/>
      <c r="AC9" s="14"/>
    </row>
    <row r="10" spans="1:29" s="7" customFormat="1" ht="20.100000000000001" customHeight="1" x14ac:dyDescent="0.2">
      <c r="A10" s="140">
        <v>30137</v>
      </c>
      <c r="B10" s="15">
        <v>263</v>
      </c>
      <c r="C10" s="16">
        <v>0</v>
      </c>
      <c r="D10" s="16">
        <v>13.9</v>
      </c>
      <c r="E10" s="16">
        <v>0</v>
      </c>
      <c r="F10" s="16">
        <v>13.872</v>
      </c>
      <c r="G10" s="88">
        <f>SUM(F10-E10)</f>
        <v>13.872</v>
      </c>
      <c r="H10" s="41" t="s">
        <v>436</v>
      </c>
      <c r="I10" s="40" t="s">
        <v>9</v>
      </c>
      <c r="J10" s="16">
        <v>1.1000000000000001</v>
      </c>
      <c r="K10" s="88">
        <v>1.1399999999999999</v>
      </c>
      <c r="L10" s="97" t="s">
        <v>318</v>
      </c>
      <c r="M10" s="14">
        <v>1</v>
      </c>
      <c r="N10" s="14">
        <v>1</v>
      </c>
      <c r="O10" s="14">
        <v>1</v>
      </c>
      <c r="P10" s="14">
        <v>5</v>
      </c>
      <c r="Q10" s="14">
        <v>1</v>
      </c>
      <c r="R10" s="14">
        <f t="shared" ref="R10:R28" si="3">N10*P10*16</f>
        <v>80</v>
      </c>
      <c r="S10" s="14">
        <f t="shared" ref="S10:S28" si="4">M10*O10*Q10*8</f>
        <v>8</v>
      </c>
      <c r="T10" s="14">
        <f t="shared" ref="T10:T28" si="5">SUM(R10:S10)</f>
        <v>88</v>
      </c>
      <c r="U10" s="125" t="s">
        <v>19</v>
      </c>
      <c r="V10" s="147">
        <v>4</v>
      </c>
      <c r="W10" s="14"/>
      <c r="X10" s="14"/>
      <c r="Y10" s="14"/>
      <c r="Z10" s="14"/>
      <c r="AA10" s="14"/>
      <c r="AB10" s="14"/>
      <c r="AC10" s="14"/>
    </row>
    <row r="11" spans="1:29" s="7" customFormat="1" ht="20.100000000000001" customHeight="1" x14ac:dyDescent="0.2">
      <c r="A11" s="140">
        <v>30138</v>
      </c>
      <c r="B11" s="15">
        <v>263</v>
      </c>
      <c r="C11" s="16">
        <v>13.9</v>
      </c>
      <c r="D11" s="16">
        <v>22.1</v>
      </c>
      <c r="E11" s="16">
        <v>13.872</v>
      </c>
      <c r="F11" s="16">
        <v>22.122</v>
      </c>
      <c r="G11" s="88">
        <f>SUM(F11-E11)</f>
        <v>8.25</v>
      </c>
      <c r="H11" s="41" t="s">
        <v>437</v>
      </c>
      <c r="I11" s="18" t="s">
        <v>88</v>
      </c>
      <c r="J11" s="16">
        <v>18.8</v>
      </c>
      <c r="K11" s="16">
        <v>18.8</v>
      </c>
      <c r="L11" s="97" t="s">
        <v>319</v>
      </c>
      <c r="M11" s="14">
        <v>1</v>
      </c>
      <c r="N11" s="14">
        <v>1</v>
      </c>
      <c r="O11" s="14">
        <v>1</v>
      </c>
      <c r="P11" s="14">
        <v>2</v>
      </c>
      <c r="Q11" s="14">
        <v>1</v>
      </c>
      <c r="R11" s="14">
        <f t="shared" si="3"/>
        <v>32</v>
      </c>
      <c r="S11" s="14">
        <f t="shared" si="4"/>
        <v>8</v>
      </c>
      <c r="T11" s="14">
        <f t="shared" si="5"/>
        <v>40</v>
      </c>
      <c r="U11" s="125" t="s">
        <v>19</v>
      </c>
      <c r="V11" s="147">
        <v>4</v>
      </c>
      <c r="W11" s="14"/>
      <c r="X11" s="14"/>
      <c r="Y11" s="14"/>
      <c r="Z11" s="14"/>
      <c r="AA11" s="14"/>
      <c r="AB11" s="14"/>
      <c r="AC11" s="14"/>
    </row>
    <row r="12" spans="1:29" s="7" customFormat="1" ht="20.100000000000001" customHeight="1" x14ac:dyDescent="0.2">
      <c r="A12" s="140">
        <v>30139</v>
      </c>
      <c r="B12" s="15">
        <v>263</v>
      </c>
      <c r="C12" s="16">
        <v>22.1</v>
      </c>
      <c r="D12" s="20">
        <v>33.799999999999997</v>
      </c>
      <c r="E12" s="16">
        <v>22.122</v>
      </c>
      <c r="F12" s="20">
        <v>33.817999999999998</v>
      </c>
      <c r="G12" s="88">
        <f>SUM(F12-E12)</f>
        <v>11.695999999999998</v>
      </c>
      <c r="H12" s="41" t="s">
        <v>438</v>
      </c>
      <c r="I12" s="40" t="s">
        <v>9</v>
      </c>
      <c r="J12" s="20">
        <v>32</v>
      </c>
      <c r="K12" s="78">
        <v>32.015000000000001</v>
      </c>
      <c r="L12" s="97" t="s">
        <v>320</v>
      </c>
      <c r="M12" s="14">
        <v>1</v>
      </c>
      <c r="N12" s="14">
        <v>1</v>
      </c>
      <c r="O12" s="14">
        <v>1</v>
      </c>
      <c r="P12" s="14">
        <v>5</v>
      </c>
      <c r="Q12" s="14">
        <v>1</v>
      </c>
      <c r="R12" s="14">
        <f t="shared" si="3"/>
        <v>80</v>
      </c>
      <c r="S12" s="14">
        <f t="shared" si="4"/>
        <v>8</v>
      </c>
      <c r="T12" s="14">
        <f t="shared" si="5"/>
        <v>88</v>
      </c>
      <c r="U12" s="125" t="s">
        <v>19</v>
      </c>
      <c r="V12" s="147">
        <v>4</v>
      </c>
      <c r="W12" s="14"/>
      <c r="X12" s="14"/>
      <c r="Y12" s="14"/>
      <c r="Z12" s="14"/>
      <c r="AA12" s="14"/>
      <c r="AB12" s="14"/>
      <c r="AC12" s="14"/>
    </row>
    <row r="13" spans="1:29" s="7" customFormat="1" ht="20.100000000000001" customHeight="1" x14ac:dyDescent="0.2">
      <c r="A13" s="140">
        <v>30140</v>
      </c>
      <c r="B13" s="15">
        <v>263</v>
      </c>
      <c r="C13" s="20">
        <v>33.799999999999997</v>
      </c>
      <c r="D13" s="20">
        <v>47.5</v>
      </c>
      <c r="E13" s="20">
        <v>33.817999999999998</v>
      </c>
      <c r="F13" s="16">
        <v>47.512999999999998</v>
      </c>
      <c r="G13" s="88">
        <f>SUM(F13-E13)</f>
        <v>13.695</v>
      </c>
      <c r="H13" s="41" t="s">
        <v>439</v>
      </c>
      <c r="I13" s="40" t="s">
        <v>9</v>
      </c>
      <c r="J13" s="20">
        <v>37.6</v>
      </c>
      <c r="K13" s="88">
        <v>37.57</v>
      </c>
      <c r="L13" s="97" t="s">
        <v>321</v>
      </c>
      <c r="M13" s="14">
        <v>1</v>
      </c>
      <c r="N13" s="14">
        <v>1</v>
      </c>
      <c r="O13" s="14">
        <v>1</v>
      </c>
      <c r="P13" s="14">
        <v>5</v>
      </c>
      <c r="Q13" s="14">
        <v>1</v>
      </c>
      <c r="R13" s="14">
        <f t="shared" si="3"/>
        <v>80</v>
      </c>
      <c r="S13" s="14">
        <f t="shared" si="4"/>
        <v>8</v>
      </c>
      <c r="T13" s="14">
        <f t="shared" si="5"/>
        <v>88</v>
      </c>
      <c r="U13" s="125" t="s">
        <v>19</v>
      </c>
      <c r="V13" s="147">
        <v>4</v>
      </c>
      <c r="W13" s="14"/>
      <c r="X13" s="14"/>
      <c r="Y13" s="14"/>
      <c r="Z13" s="14"/>
      <c r="AA13" s="14"/>
      <c r="AB13" s="14"/>
      <c r="AC13" s="14"/>
    </row>
    <row r="14" spans="1:29" s="7" customFormat="1" ht="20.100000000000001" customHeight="1" x14ac:dyDescent="0.2">
      <c r="A14" s="140">
        <v>30141</v>
      </c>
      <c r="B14" s="15">
        <v>264</v>
      </c>
      <c r="C14" s="20">
        <v>0.9</v>
      </c>
      <c r="D14" s="20">
        <v>8.9</v>
      </c>
      <c r="E14" s="20">
        <v>0.90200000000000002</v>
      </c>
      <c r="F14" s="16">
        <v>8.8620000000000001</v>
      </c>
      <c r="G14" s="88">
        <v>8</v>
      </c>
      <c r="H14" s="41" t="s">
        <v>43</v>
      </c>
      <c r="I14" s="40" t="s">
        <v>9</v>
      </c>
      <c r="J14" s="78">
        <v>6</v>
      </c>
      <c r="K14" s="78">
        <v>6.0250000000000004</v>
      </c>
      <c r="L14" s="97" t="s">
        <v>322</v>
      </c>
      <c r="M14" s="14">
        <v>1</v>
      </c>
      <c r="N14" s="14">
        <v>2</v>
      </c>
      <c r="O14" s="14">
        <v>1</v>
      </c>
      <c r="P14" s="14">
        <v>5</v>
      </c>
      <c r="Q14" s="14">
        <v>1</v>
      </c>
      <c r="R14" s="14">
        <f t="shared" si="3"/>
        <v>160</v>
      </c>
      <c r="S14" s="14">
        <f t="shared" si="4"/>
        <v>8</v>
      </c>
      <c r="T14" s="14">
        <f t="shared" si="5"/>
        <v>168</v>
      </c>
      <c r="U14" s="125" t="s">
        <v>19</v>
      </c>
      <c r="V14" s="147">
        <v>4</v>
      </c>
      <c r="W14" s="14"/>
      <c r="X14" s="14"/>
      <c r="Y14" s="14"/>
      <c r="Z14" s="14"/>
      <c r="AA14" s="14"/>
      <c r="AB14" s="14"/>
      <c r="AC14" s="14"/>
    </row>
    <row r="15" spans="1:29" s="7" customFormat="1" ht="20.100000000000001" customHeight="1" x14ac:dyDescent="0.2">
      <c r="A15" s="140">
        <v>30142</v>
      </c>
      <c r="B15" s="15">
        <v>264</v>
      </c>
      <c r="C15" s="20">
        <v>8.9</v>
      </c>
      <c r="D15" s="20">
        <v>17</v>
      </c>
      <c r="E15" s="16">
        <v>8.8620000000000001</v>
      </c>
      <c r="F15" s="16">
        <v>16.995999999999999</v>
      </c>
      <c r="G15" s="88">
        <f>SUM(F15-E15)</f>
        <v>8.1339999999999986</v>
      </c>
      <c r="H15" s="41" t="s">
        <v>44</v>
      </c>
      <c r="I15" s="40" t="s">
        <v>9</v>
      </c>
      <c r="J15" s="16">
        <v>14</v>
      </c>
      <c r="K15" s="78">
        <v>13.98</v>
      </c>
      <c r="L15" s="97" t="s">
        <v>323</v>
      </c>
      <c r="M15" s="14">
        <v>1</v>
      </c>
      <c r="N15" s="14">
        <v>2</v>
      </c>
      <c r="O15" s="14">
        <v>1</v>
      </c>
      <c r="P15" s="14">
        <v>5</v>
      </c>
      <c r="Q15" s="14">
        <v>1</v>
      </c>
      <c r="R15" s="14">
        <f t="shared" si="3"/>
        <v>160</v>
      </c>
      <c r="S15" s="14">
        <f t="shared" si="4"/>
        <v>8</v>
      </c>
      <c r="T15" s="14">
        <f t="shared" si="5"/>
        <v>168</v>
      </c>
      <c r="U15" s="125" t="s">
        <v>19</v>
      </c>
      <c r="V15" s="147">
        <v>4</v>
      </c>
      <c r="W15" s="14"/>
      <c r="X15" s="14"/>
      <c r="Y15" s="14"/>
      <c r="Z15" s="14"/>
      <c r="AA15" s="14"/>
      <c r="AB15" s="14"/>
      <c r="AC15" s="14"/>
    </row>
    <row r="16" spans="1:29" s="7" customFormat="1" ht="20.100000000000001" customHeight="1" x14ac:dyDescent="0.2">
      <c r="A16" s="140">
        <v>30143</v>
      </c>
      <c r="B16" s="15">
        <v>441</v>
      </c>
      <c r="C16" s="16">
        <v>0</v>
      </c>
      <c r="D16" s="16">
        <v>13.5</v>
      </c>
      <c r="E16" s="16">
        <v>0</v>
      </c>
      <c r="F16" s="16">
        <v>13.503</v>
      </c>
      <c r="G16" s="88">
        <f>SUM(F16-E16)</f>
        <v>13.503</v>
      </c>
      <c r="H16" s="41" t="s">
        <v>440</v>
      </c>
      <c r="I16" s="40" t="s">
        <v>9</v>
      </c>
      <c r="J16" s="20">
        <v>2.5</v>
      </c>
      <c r="K16" s="78">
        <v>2.54</v>
      </c>
      <c r="L16" s="97" t="s">
        <v>324</v>
      </c>
      <c r="M16" s="14">
        <v>1</v>
      </c>
      <c r="N16" s="14">
        <v>1</v>
      </c>
      <c r="O16" s="14">
        <v>1</v>
      </c>
      <c r="P16" s="14">
        <v>5</v>
      </c>
      <c r="Q16" s="14">
        <v>1</v>
      </c>
      <c r="R16" s="14">
        <f t="shared" si="3"/>
        <v>80</v>
      </c>
      <c r="S16" s="14">
        <f t="shared" si="4"/>
        <v>8</v>
      </c>
      <c r="T16" s="14">
        <f t="shared" si="5"/>
        <v>88</v>
      </c>
      <c r="U16" s="125" t="s">
        <v>19</v>
      </c>
      <c r="V16" s="147">
        <v>4</v>
      </c>
      <c r="W16" s="14"/>
      <c r="X16" s="14"/>
      <c r="Y16" s="14"/>
      <c r="Z16" s="14"/>
      <c r="AA16" s="14"/>
      <c r="AB16" s="14"/>
      <c r="AC16" s="14"/>
    </row>
    <row r="17" spans="1:249" s="7" customFormat="1" ht="20.100000000000001" customHeight="1" x14ac:dyDescent="0.2">
      <c r="A17" s="140">
        <v>30144</v>
      </c>
      <c r="B17" s="15">
        <v>442</v>
      </c>
      <c r="C17" s="16">
        <v>0</v>
      </c>
      <c r="D17" s="16">
        <v>15.2</v>
      </c>
      <c r="E17" s="16">
        <v>0</v>
      </c>
      <c r="F17" s="16">
        <v>15.222</v>
      </c>
      <c r="G17" s="88">
        <f>SUM(F17-E17)</f>
        <v>15.222</v>
      </c>
      <c r="H17" s="41" t="s">
        <v>441</v>
      </c>
      <c r="I17" s="40" t="s">
        <v>9</v>
      </c>
      <c r="J17" s="16">
        <v>6.3</v>
      </c>
      <c r="K17" s="88">
        <v>6.26</v>
      </c>
      <c r="L17" s="97" t="s">
        <v>325</v>
      </c>
      <c r="M17" s="14">
        <v>1</v>
      </c>
      <c r="N17" s="14">
        <v>2</v>
      </c>
      <c r="O17" s="14">
        <v>1</v>
      </c>
      <c r="P17" s="14">
        <v>5</v>
      </c>
      <c r="Q17" s="14">
        <v>1</v>
      </c>
      <c r="R17" s="14">
        <f t="shared" si="3"/>
        <v>160</v>
      </c>
      <c r="S17" s="14">
        <f t="shared" si="4"/>
        <v>8</v>
      </c>
      <c r="T17" s="14">
        <f t="shared" si="5"/>
        <v>168</v>
      </c>
      <c r="U17" s="125" t="s">
        <v>19</v>
      </c>
      <c r="V17" s="147">
        <v>4</v>
      </c>
      <c r="W17" s="14"/>
      <c r="X17" s="14"/>
      <c r="Y17" s="14"/>
      <c r="Z17" s="14"/>
      <c r="AA17" s="14"/>
      <c r="AB17" s="14"/>
      <c r="AC17" s="14"/>
    </row>
    <row r="18" spans="1:249" s="28" customFormat="1" ht="20.100000000000001" customHeight="1" x14ac:dyDescent="0.2">
      <c r="A18" s="140">
        <v>30145</v>
      </c>
      <c r="B18" s="15">
        <v>442</v>
      </c>
      <c r="C18" s="16">
        <v>15.2</v>
      </c>
      <c r="D18" s="16">
        <v>18.899999999999999</v>
      </c>
      <c r="E18" s="16">
        <v>15.222</v>
      </c>
      <c r="F18" s="16">
        <v>18.923999999999999</v>
      </c>
      <c r="G18" s="88">
        <f>SUM(F18-E18)</f>
        <v>3.702</v>
      </c>
      <c r="H18" s="41" t="s">
        <v>442</v>
      </c>
      <c r="I18" s="40" t="s">
        <v>9</v>
      </c>
      <c r="J18" s="16">
        <v>18.399999999999999</v>
      </c>
      <c r="K18" s="88">
        <v>18.38</v>
      </c>
      <c r="L18" s="97" t="s">
        <v>326</v>
      </c>
      <c r="M18" s="14">
        <v>1</v>
      </c>
      <c r="N18" s="14">
        <v>2</v>
      </c>
      <c r="O18" s="14">
        <v>1</v>
      </c>
      <c r="P18" s="14">
        <v>5</v>
      </c>
      <c r="Q18" s="14">
        <v>1</v>
      </c>
      <c r="R18" s="14">
        <f t="shared" si="3"/>
        <v>160</v>
      </c>
      <c r="S18" s="14">
        <f t="shared" si="4"/>
        <v>8</v>
      </c>
      <c r="T18" s="14">
        <f t="shared" si="5"/>
        <v>168</v>
      </c>
      <c r="U18" s="125" t="s">
        <v>19</v>
      </c>
      <c r="V18" s="147">
        <v>4</v>
      </c>
      <c r="W18" s="114"/>
      <c r="X18" s="114"/>
      <c r="Y18" s="114"/>
      <c r="Z18" s="114"/>
      <c r="AA18" s="114"/>
      <c r="AB18" s="114"/>
      <c r="AC18" s="114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s="7" customFormat="1" ht="20.100000000000001" customHeight="1" x14ac:dyDescent="0.2">
      <c r="A19" s="140">
        <v>30146</v>
      </c>
      <c r="B19" s="15">
        <v>442</v>
      </c>
      <c r="C19" s="16">
        <v>18.899999999999999</v>
      </c>
      <c r="D19" s="16">
        <v>34.6</v>
      </c>
      <c r="E19" s="16">
        <v>18.923999999999999</v>
      </c>
      <c r="F19" s="16">
        <v>34.643000000000001</v>
      </c>
      <c r="G19" s="88">
        <f>SUM(F19-E19)</f>
        <v>15.719000000000001</v>
      </c>
      <c r="H19" s="41" t="s">
        <v>443</v>
      </c>
      <c r="I19" s="40" t="s">
        <v>9</v>
      </c>
      <c r="J19" s="78">
        <v>26.6</v>
      </c>
      <c r="K19" s="78">
        <v>26.585000000000001</v>
      </c>
      <c r="L19" s="97" t="s">
        <v>327</v>
      </c>
      <c r="M19" s="14">
        <v>1</v>
      </c>
      <c r="N19" s="14">
        <v>1</v>
      </c>
      <c r="O19" s="14">
        <v>1</v>
      </c>
      <c r="P19" s="14">
        <v>5</v>
      </c>
      <c r="Q19" s="14">
        <v>1</v>
      </c>
      <c r="R19" s="14">
        <f t="shared" si="3"/>
        <v>80</v>
      </c>
      <c r="S19" s="14">
        <f t="shared" si="4"/>
        <v>8</v>
      </c>
      <c r="T19" s="14">
        <f t="shared" si="5"/>
        <v>88</v>
      </c>
      <c r="U19" s="125" t="s">
        <v>19</v>
      </c>
      <c r="V19" s="147">
        <v>4</v>
      </c>
      <c r="W19" s="14"/>
      <c r="X19" s="14"/>
      <c r="Y19" s="14"/>
      <c r="Z19" s="14"/>
      <c r="AA19" s="14"/>
      <c r="AB19" s="14"/>
      <c r="AC19" s="14"/>
    </row>
    <row r="20" spans="1:249" s="7" customFormat="1" ht="20.100000000000001" customHeight="1" x14ac:dyDescent="0.2">
      <c r="A20" s="140">
        <v>30147</v>
      </c>
      <c r="B20" s="15">
        <v>443</v>
      </c>
      <c r="C20" s="16">
        <v>31.2</v>
      </c>
      <c r="D20" s="16">
        <v>49.3</v>
      </c>
      <c r="E20" s="20">
        <v>31.207000000000001</v>
      </c>
      <c r="F20" s="20">
        <v>49.305999999999997</v>
      </c>
      <c r="G20" s="88">
        <v>18.100000000000001</v>
      </c>
      <c r="H20" s="41" t="s">
        <v>444</v>
      </c>
      <c r="I20" s="40" t="s">
        <v>9</v>
      </c>
      <c r="J20" s="20">
        <v>39</v>
      </c>
      <c r="K20" s="78">
        <v>38.975000000000001</v>
      </c>
      <c r="L20" s="97" t="s">
        <v>328</v>
      </c>
      <c r="M20" s="14">
        <v>1</v>
      </c>
      <c r="N20" s="14">
        <v>1</v>
      </c>
      <c r="O20" s="14">
        <v>1</v>
      </c>
      <c r="P20" s="14">
        <v>5</v>
      </c>
      <c r="Q20" s="14">
        <v>1</v>
      </c>
      <c r="R20" s="14">
        <f t="shared" si="3"/>
        <v>80</v>
      </c>
      <c r="S20" s="14">
        <f t="shared" si="4"/>
        <v>8</v>
      </c>
      <c r="T20" s="14">
        <f t="shared" si="5"/>
        <v>88</v>
      </c>
      <c r="U20" s="125" t="s">
        <v>19</v>
      </c>
      <c r="V20" s="147">
        <v>4</v>
      </c>
      <c r="W20" s="14"/>
      <c r="X20" s="14"/>
      <c r="Y20" s="14"/>
      <c r="Z20" s="14"/>
      <c r="AA20" s="14"/>
      <c r="AB20" s="14"/>
      <c r="AC20" s="14"/>
    </row>
    <row r="21" spans="1:249" s="7" customFormat="1" ht="20.100000000000001" customHeight="1" x14ac:dyDescent="0.2">
      <c r="A21" s="140">
        <v>30148</v>
      </c>
      <c r="B21" s="15">
        <v>443</v>
      </c>
      <c r="C21" s="16">
        <v>49.3</v>
      </c>
      <c r="D21" s="16">
        <v>59.5</v>
      </c>
      <c r="E21" s="20">
        <v>49.305999999999997</v>
      </c>
      <c r="F21" s="20">
        <v>59.497</v>
      </c>
      <c r="G21" s="88">
        <v>10.199999999999999</v>
      </c>
      <c r="H21" s="41" t="s">
        <v>445</v>
      </c>
      <c r="I21" s="40" t="s">
        <v>88</v>
      </c>
      <c r="J21" s="20">
        <v>55</v>
      </c>
      <c r="K21" s="78">
        <v>55.04</v>
      </c>
      <c r="L21" s="97" t="s">
        <v>329</v>
      </c>
      <c r="M21" s="14">
        <v>1</v>
      </c>
      <c r="N21" s="14">
        <v>1</v>
      </c>
      <c r="O21" s="14">
        <v>1</v>
      </c>
      <c r="P21" s="14">
        <v>2</v>
      </c>
      <c r="Q21" s="14">
        <v>1</v>
      </c>
      <c r="R21" s="14">
        <f t="shared" si="3"/>
        <v>32</v>
      </c>
      <c r="S21" s="14">
        <f t="shared" si="4"/>
        <v>8</v>
      </c>
      <c r="T21" s="14">
        <f t="shared" si="5"/>
        <v>40</v>
      </c>
      <c r="U21" s="125" t="s">
        <v>19</v>
      </c>
      <c r="V21" s="147">
        <v>4</v>
      </c>
      <c r="W21" s="14"/>
      <c r="X21" s="14"/>
      <c r="Y21" s="14"/>
      <c r="Z21" s="14"/>
      <c r="AA21" s="14"/>
      <c r="AB21" s="14"/>
      <c r="AC21" s="14"/>
    </row>
    <row r="22" spans="1:249" s="7" customFormat="1" ht="20.100000000000001" customHeight="1" x14ac:dyDescent="0.2">
      <c r="A22" s="140">
        <v>30149</v>
      </c>
      <c r="B22" s="15">
        <v>466</v>
      </c>
      <c r="C22" s="16">
        <v>0</v>
      </c>
      <c r="D22" s="20">
        <v>4.8</v>
      </c>
      <c r="E22" s="20">
        <v>0</v>
      </c>
      <c r="F22" s="20">
        <v>4.7889999999999997</v>
      </c>
      <c r="G22" s="88">
        <v>4.8</v>
      </c>
      <c r="H22" s="41" t="s">
        <v>446</v>
      </c>
      <c r="I22" s="40" t="s">
        <v>9</v>
      </c>
      <c r="J22" s="16">
        <v>0.2</v>
      </c>
      <c r="K22" s="88">
        <v>0.186</v>
      </c>
      <c r="L22" s="97" t="s">
        <v>330</v>
      </c>
      <c r="M22" s="14">
        <v>1</v>
      </c>
      <c r="N22" s="14">
        <v>2</v>
      </c>
      <c r="O22" s="14">
        <v>1</v>
      </c>
      <c r="P22" s="14">
        <v>5</v>
      </c>
      <c r="Q22" s="14">
        <v>1</v>
      </c>
      <c r="R22" s="14">
        <f t="shared" si="3"/>
        <v>160</v>
      </c>
      <c r="S22" s="14">
        <f t="shared" si="4"/>
        <v>8</v>
      </c>
      <c r="T22" s="14">
        <f t="shared" si="5"/>
        <v>168</v>
      </c>
      <c r="U22" s="125" t="s">
        <v>19</v>
      </c>
      <c r="V22" s="147">
        <v>4</v>
      </c>
      <c r="W22" s="14"/>
      <c r="X22" s="14"/>
      <c r="Y22" s="14"/>
      <c r="Z22" s="14"/>
      <c r="AA22" s="14"/>
      <c r="AB22" s="14"/>
      <c r="AC22" s="14"/>
    </row>
    <row r="23" spans="1:249" s="7" customFormat="1" ht="20.100000000000001" customHeight="1" x14ac:dyDescent="0.2">
      <c r="A23" s="140">
        <v>30150</v>
      </c>
      <c r="B23" s="15">
        <v>466</v>
      </c>
      <c r="C23" s="16">
        <v>9.8000000000000007</v>
      </c>
      <c r="D23" s="16">
        <v>20</v>
      </c>
      <c r="E23" s="20">
        <v>9.7579999999999991</v>
      </c>
      <c r="F23" s="20">
        <v>19.957000000000001</v>
      </c>
      <c r="G23" s="88">
        <f t="shared" ref="G23:G28" si="6">SUM(F23-E23)</f>
        <v>10.199000000000002</v>
      </c>
      <c r="H23" s="41" t="s">
        <v>447</v>
      </c>
      <c r="I23" s="40" t="s">
        <v>88</v>
      </c>
      <c r="J23" s="16">
        <v>14.2</v>
      </c>
      <c r="K23" s="88">
        <v>14.22</v>
      </c>
      <c r="L23" s="97" t="s">
        <v>331</v>
      </c>
      <c r="M23" s="14">
        <v>1</v>
      </c>
      <c r="N23" s="14">
        <v>1</v>
      </c>
      <c r="O23" s="14">
        <v>1</v>
      </c>
      <c r="P23" s="14">
        <v>2</v>
      </c>
      <c r="Q23" s="14">
        <v>1</v>
      </c>
      <c r="R23" s="14">
        <f t="shared" si="3"/>
        <v>32</v>
      </c>
      <c r="S23" s="14">
        <f t="shared" si="4"/>
        <v>8</v>
      </c>
      <c r="T23" s="14">
        <f t="shared" si="5"/>
        <v>40</v>
      </c>
      <c r="U23" s="125" t="s">
        <v>19</v>
      </c>
      <c r="V23" s="147">
        <v>4</v>
      </c>
      <c r="W23" s="14"/>
      <c r="X23" s="14"/>
      <c r="Y23" s="14"/>
      <c r="Z23" s="14"/>
      <c r="AA23" s="14"/>
      <c r="AB23" s="14"/>
      <c r="AC23" s="14"/>
    </row>
    <row r="24" spans="1:249" s="7" customFormat="1" ht="20.100000000000001" customHeight="1" x14ac:dyDescent="0.2">
      <c r="A24" s="140">
        <v>30151</v>
      </c>
      <c r="B24" s="15">
        <v>467</v>
      </c>
      <c r="C24" s="16">
        <v>0</v>
      </c>
      <c r="D24" s="16">
        <v>14.2</v>
      </c>
      <c r="E24" s="20">
        <v>0</v>
      </c>
      <c r="F24" s="20">
        <v>14.263</v>
      </c>
      <c r="G24" s="88">
        <f t="shared" si="6"/>
        <v>14.263</v>
      </c>
      <c r="H24" s="41" t="s">
        <v>448</v>
      </c>
      <c r="I24" s="40" t="s">
        <v>88</v>
      </c>
      <c r="J24" s="20">
        <v>5.8</v>
      </c>
      <c r="K24" s="78">
        <v>5.8150000000000004</v>
      </c>
      <c r="L24" s="97" t="s">
        <v>332</v>
      </c>
      <c r="M24" s="14">
        <v>1</v>
      </c>
      <c r="N24" s="14">
        <v>1</v>
      </c>
      <c r="O24" s="14">
        <v>1</v>
      </c>
      <c r="P24" s="14">
        <v>2</v>
      </c>
      <c r="Q24" s="14">
        <v>1</v>
      </c>
      <c r="R24" s="14">
        <f t="shared" si="3"/>
        <v>32</v>
      </c>
      <c r="S24" s="14">
        <f t="shared" si="4"/>
        <v>8</v>
      </c>
      <c r="T24" s="14">
        <f t="shared" si="5"/>
        <v>40</v>
      </c>
      <c r="U24" s="125" t="s">
        <v>19</v>
      </c>
      <c r="V24" s="147">
        <v>4</v>
      </c>
      <c r="W24" s="114"/>
      <c r="X24" s="114"/>
      <c r="Y24" s="114"/>
      <c r="Z24" s="114"/>
      <c r="AA24" s="114"/>
      <c r="AB24" s="114"/>
      <c r="AC24" s="114"/>
    </row>
    <row r="25" spans="1:249" s="7" customFormat="1" ht="20.100000000000001" customHeight="1" x14ac:dyDescent="0.2">
      <c r="A25" s="140">
        <v>30153</v>
      </c>
      <c r="B25" s="15">
        <v>467</v>
      </c>
      <c r="C25" s="16">
        <v>14.2</v>
      </c>
      <c r="D25" s="16">
        <v>21.5</v>
      </c>
      <c r="E25" s="20">
        <v>14.263</v>
      </c>
      <c r="F25" s="20">
        <v>21.564</v>
      </c>
      <c r="G25" s="88">
        <f t="shared" si="6"/>
        <v>7.3010000000000002</v>
      </c>
      <c r="H25" s="41" t="s">
        <v>449</v>
      </c>
      <c r="I25" s="40" t="s">
        <v>88</v>
      </c>
      <c r="J25" s="20">
        <v>18.8</v>
      </c>
      <c r="K25" s="78">
        <v>18.78</v>
      </c>
      <c r="L25" s="97" t="s">
        <v>333</v>
      </c>
      <c r="M25" s="14">
        <v>1</v>
      </c>
      <c r="N25" s="14">
        <v>1</v>
      </c>
      <c r="O25" s="14">
        <v>1</v>
      </c>
      <c r="P25" s="14">
        <v>2</v>
      </c>
      <c r="Q25" s="14">
        <v>1</v>
      </c>
      <c r="R25" s="14">
        <f t="shared" si="3"/>
        <v>32</v>
      </c>
      <c r="S25" s="14">
        <f t="shared" si="4"/>
        <v>8</v>
      </c>
      <c r="T25" s="14">
        <f t="shared" si="5"/>
        <v>40</v>
      </c>
      <c r="U25" s="125" t="s">
        <v>19</v>
      </c>
      <c r="V25" s="147">
        <v>4</v>
      </c>
      <c r="W25" s="114"/>
      <c r="X25" s="114"/>
      <c r="Y25" s="114"/>
      <c r="Z25" s="114"/>
      <c r="AA25" s="114"/>
      <c r="AB25" s="114"/>
      <c r="AC25" s="114"/>
    </row>
    <row r="26" spans="1:249" ht="20.100000000000001" customHeight="1" x14ac:dyDescent="0.2">
      <c r="A26" s="32">
        <v>30242</v>
      </c>
      <c r="B26" s="29">
        <v>443</v>
      </c>
      <c r="C26" s="38">
        <v>19.7</v>
      </c>
      <c r="D26" s="38">
        <v>31.2</v>
      </c>
      <c r="E26" s="133">
        <v>19.712</v>
      </c>
      <c r="F26" s="133">
        <v>31.207000000000001</v>
      </c>
      <c r="G26" s="87">
        <f t="shared" si="6"/>
        <v>11.495000000000001</v>
      </c>
      <c r="H26" s="41" t="s">
        <v>450</v>
      </c>
      <c r="I26" s="29" t="s">
        <v>9</v>
      </c>
      <c r="J26" s="33">
        <v>23.1</v>
      </c>
      <c r="K26" s="38">
        <v>23.145</v>
      </c>
      <c r="L26" s="100" t="s">
        <v>334</v>
      </c>
      <c r="M26" s="31">
        <v>1</v>
      </c>
      <c r="N26" s="31">
        <v>1</v>
      </c>
      <c r="O26" s="31">
        <v>1</v>
      </c>
      <c r="P26" s="31">
        <v>5</v>
      </c>
      <c r="Q26" s="31">
        <v>1</v>
      </c>
      <c r="R26" s="14">
        <f t="shared" si="3"/>
        <v>80</v>
      </c>
      <c r="S26" s="14">
        <f t="shared" si="4"/>
        <v>8</v>
      </c>
      <c r="T26" s="14">
        <f t="shared" si="5"/>
        <v>88</v>
      </c>
      <c r="U26" s="128" t="s">
        <v>19</v>
      </c>
      <c r="V26" s="159">
        <v>4</v>
      </c>
      <c r="W26" s="14"/>
      <c r="X26" s="14"/>
      <c r="Y26" s="14"/>
      <c r="Z26" s="14"/>
      <c r="AA26" s="14"/>
      <c r="AB26" s="14"/>
      <c r="AC26" s="14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</row>
    <row r="27" spans="1:249" ht="20.100000000000001" customHeight="1" x14ac:dyDescent="0.2">
      <c r="A27" s="140">
        <v>30294</v>
      </c>
      <c r="B27" s="15">
        <v>264</v>
      </c>
      <c r="C27" s="20">
        <v>0</v>
      </c>
      <c r="D27" s="20">
        <v>0.90500000000000003</v>
      </c>
      <c r="E27" s="86">
        <v>0</v>
      </c>
      <c r="F27" s="87">
        <v>0.90200000000000002</v>
      </c>
      <c r="G27" s="87">
        <f t="shared" si="6"/>
        <v>0.90200000000000002</v>
      </c>
      <c r="H27" s="22" t="s">
        <v>59</v>
      </c>
      <c r="I27" s="18" t="s">
        <v>9</v>
      </c>
      <c r="J27" s="16">
        <v>0.67100000000000004</v>
      </c>
      <c r="K27" s="16">
        <v>0.67100000000000004</v>
      </c>
      <c r="L27" s="96" t="s">
        <v>335</v>
      </c>
      <c r="M27" s="14">
        <v>1</v>
      </c>
      <c r="N27" s="14">
        <v>1</v>
      </c>
      <c r="O27" s="14">
        <v>1</v>
      </c>
      <c r="P27" s="14">
        <v>5</v>
      </c>
      <c r="Q27" s="14">
        <v>1</v>
      </c>
      <c r="R27" s="14">
        <f t="shared" si="3"/>
        <v>80</v>
      </c>
      <c r="S27" s="14">
        <f t="shared" si="4"/>
        <v>8</v>
      </c>
      <c r="T27" s="14">
        <f t="shared" si="5"/>
        <v>88</v>
      </c>
      <c r="U27" s="125" t="s">
        <v>19</v>
      </c>
      <c r="V27" s="147">
        <v>4</v>
      </c>
      <c r="W27" s="14"/>
      <c r="X27" s="14"/>
      <c r="Y27" s="14"/>
      <c r="Z27" s="14"/>
      <c r="AA27" s="14"/>
      <c r="AB27" s="14"/>
      <c r="AC27" s="14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20.100000000000001" customHeight="1" x14ac:dyDescent="0.2">
      <c r="A28" s="139">
        <v>30317</v>
      </c>
      <c r="B28" s="15">
        <v>466</v>
      </c>
      <c r="C28" s="16">
        <v>4.8</v>
      </c>
      <c r="D28" s="16">
        <v>9.8000000000000007</v>
      </c>
      <c r="E28" s="86">
        <v>4.7889999999999997</v>
      </c>
      <c r="F28" s="86">
        <v>9.7579999999999991</v>
      </c>
      <c r="G28" s="87">
        <f t="shared" si="6"/>
        <v>4.9689999999999994</v>
      </c>
      <c r="H28" s="41" t="s">
        <v>451</v>
      </c>
      <c r="I28" s="18" t="s">
        <v>9</v>
      </c>
      <c r="J28" s="16">
        <v>7.7</v>
      </c>
      <c r="K28" s="16">
        <v>7.7</v>
      </c>
      <c r="L28" s="97" t="s">
        <v>336</v>
      </c>
      <c r="M28" s="14">
        <v>1</v>
      </c>
      <c r="N28" s="14">
        <v>1</v>
      </c>
      <c r="O28" s="14">
        <v>1</v>
      </c>
      <c r="P28" s="14">
        <v>5</v>
      </c>
      <c r="Q28" s="14">
        <v>1</v>
      </c>
      <c r="R28" s="14">
        <f t="shared" si="3"/>
        <v>80</v>
      </c>
      <c r="S28" s="14">
        <f t="shared" si="4"/>
        <v>8</v>
      </c>
      <c r="T28" s="14">
        <f t="shared" si="5"/>
        <v>88</v>
      </c>
      <c r="U28" s="125" t="s">
        <v>19</v>
      </c>
      <c r="V28" s="153">
        <v>4</v>
      </c>
      <c r="W28" s="14"/>
      <c r="X28" s="14"/>
      <c r="Y28" s="14"/>
      <c r="Z28" s="14"/>
      <c r="AA28" s="14"/>
      <c r="AB28" s="14"/>
      <c r="AC28" s="14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x14ac:dyDescent="0.2">
      <c r="I29" s="48">
        <f>COUNTIF(I9:I28,"P")</f>
        <v>14</v>
      </c>
      <c r="J29" s="83" t="s">
        <v>285</v>
      </c>
      <c r="K29" s="5"/>
      <c r="N29" s="14">
        <f t="shared" ref="N29:T29" si="7">SUM(N9:N28)</f>
        <v>25</v>
      </c>
      <c r="O29" s="14">
        <f t="shared" si="7"/>
        <v>20</v>
      </c>
      <c r="P29" s="14">
        <f t="shared" si="7"/>
        <v>82</v>
      </c>
      <c r="Q29" s="14">
        <f t="shared" si="7"/>
        <v>20</v>
      </c>
      <c r="R29" s="14">
        <f t="shared" si="7"/>
        <v>1712</v>
      </c>
      <c r="S29" s="14">
        <f t="shared" si="7"/>
        <v>160</v>
      </c>
      <c r="T29" s="84">
        <f t="shared" si="7"/>
        <v>1872</v>
      </c>
    </row>
    <row r="30" spans="1:249" ht="20.25" thickBot="1" x14ac:dyDescent="0.25">
      <c r="I30" s="25">
        <f>COUNTIF(I9:I28,"Z")</f>
        <v>6</v>
      </c>
      <c r="J30" s="1" t="s">
        <v>88</v>
      </c>
      <c r="K30" s="1"/>
      <c r="N30" s="6"/>
    </row>
    <row r="31" spans="1:249" x14ac:dyDescent="0.2">
      <c r="I31" s="23">
        <f>SUM(I29:I30)</f>
        <v>20</v>
      </c>
    </row>
  </sheetData>
  <autoFilter ref="A4:AB31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AA4:AC4"/>
    <mergeCell ref="AC5:AC7"/>
    <mergeCell ref="W5:W7"/>
    <mergeCell ref="Q4:Q7"/>
    <mergeCell ref="R4:R6"/>
    <mergeCell ref="S4:S6"/>
    <mergeCell ref="T4:T6"/>
    <mergeCell ref="U4:U7"/>
    <mergeCell ref="V4:V7"/>
    <mergeCell ref="W4:Z4"/>
    <mergeCell ref="AA5:AA7"/>
    <mergeCell ref="AB5:AB7"/>
    <mergeCell ref="X5:X7"/>
    <mergeCell ref="Y5:Y7"/>
    <mergeCell ref="Z5:Z7"/>
    <mergeCell ref="A2:C2"/>
    <mergeCell ref="A4:A7"/>
    <mergeCell ref="B4:B7"/>
    <mergeCell ref="C4:H4"/>
    <mergeCell ref="I4:I7"/>
    <mergeCell ref="C6:C7"/>
    <mergeCell ref="D6:D7"/>
    <mergeCell ref="E6:E7"/>
    <mergeCell ref="F6:F7"/>
    <mergeCell ref="C5:D5"/>
    <mergeCell ref="E5:F5"/>
    <mergeCell ref="G5:G7"/>
    <mergeCell ref="H5:H7"/>
    <mergeCell ref="O4:O7"/>
    <mergeCell ref="P4:P7"/>
    <mergeCell ref="J4:L4"/>
    <mergeCell ref="M4:M7"/>
    <mergeCell ref="N4:N7"/>
    <mergeCell ref="K5:K7"/>
    <mergeCell ref="L5:L7"/>
    <mergeCell ref="J5:J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view="pageBreakPreview" zoomScale="60" zoomScaleNormal="80" workbookViewId="0">
      <selection activeCell="I52" sqref="I52:I54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66" style="5" customWidth="1"/>
    <col min="9" max="9" width="10.7109375" style="5" customWidth="1"/>
    <col min="10" max="11" width="12.42578125" style="4" customWidth="1"/>
    <col min="12" max="12" width="93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365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201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20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20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201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40">
        <v>30155</v>
      </c>
      <c r="B9" s="140">
        <v>306</v>
      </c>
      <c r="C9" s="16">
        <v>45.9</v>
      </c>
      <c r="D9" s="16">
        <v>53.6</v>
      </c>
      <c r="E9" s="87">
        <v>45.933999999999997</v>
      </c>
      <c r="F9" s="87">
        <v>53.567999999999998</v>
      </c>
      <c r="G9" s="87">
        <f t="shared" ref="G9:G51" si="0">F9-E9</f>
        <v>7.6340000000000003</v>
      </c>
      <c r="H9" s="34" t="s">
        <v>452</v>
      </c>
      <c r="I9" s="18" t="s">
        <v>9</v>
      </c>
      <c r="J9" s="16">
        <v>46.655000000000001</v>
      </c>
      <c r="K9" s="16">
        <v>46.7</v>
      </c>
      <c r="L9" s="95" t="s">
        <v>186</v>
      </c>
      <c r="M9" s="14">
        <v>1</v>
      </c>
      <c r="N9" s="14">
        <v>1</v>
      </c>
      <c r="O9" s="14">
        <v>1</v>
      </c>
      <c r="P9" s="14">
        <v>5</v>
      </c>
      <c r="Q9" s="14">
        <v>1</v>
      </c>
      <c r="R9" s="14">
        <f t="shared" ref="R9:R27" si="1">N9*P9*16</f>
        <v>80</v>
      </c>
      <c r="S9" s="14">
        <f t="shared" ref="S9:S27" si="2">O9*Q9*8</f>
        <v>8</v>
      </c>
      <c r="T9" s="14">
        <f t="shared" ref="T9:T51" si="3">SUM(R9:S9)</f>
        <v>88</v>
      </c>
      <c r="U9" s="125" t="s">
        <v>20</v>
      </c>
      <c r="V9" s="147">
        <v>5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40">
        <v>30157</v>
      </c>
      <c r="B10" s="140">
        <v>308</v>
      </c>
      <c r="C10" s="16">
        <v>46.5</v>
      </c>
      <c r="D10" s="16">
        <v>49.2</v>
      </c>
      <c r="E10" s="87">
        <v>46.588000000000001</v>
      </c>
      <c r="F10" s="87">
        <v>49.277000000000001</v>
      </c>
      <c r="G10" s="87">
        <f t="shared" si="0"/>
        <v>2.6890000000000001</v>
      </c>
      <c r="H10" s="34" t="s">
        <v>50</v>
      </c>
      <c r="I10" s="18" t="s">
        <v>10</v>
      </c>
      <c r="J10" s="16">
        <v>47.4</v>
      </c>
      <c r="K10" s="16">
        <v>47.5</v>
      </c>
      <c r="L10" s="95" t="s">
        <v>187</v>
      </c>
      <c r="M10" s="14">
        <v>1</v>
      </c>
      <c r="N10" s="14">
        <v>4</v>
      </c>
      <c r="O10" s="14">
        <v>2</v>
      </c>
      <c r="P10" s="14">
        <v>5</v>
      </c>
      <c r="Q10" s="14">
        <v>1</v>
      </c>
      <c r="R10" s="14">
        <f t="shared" si="1"/>
        <v>320</v>
      </c>
      <c r="S10" s="14">
        <f t="shared" si="2"/>
        <v>16</v>
      </c>
      <c r="T10" s="14">
        <f t="shared" si="3"/>
        <v>336</v>
      </c>
      <c r="U10" s="125" t="s">
        <v>20</v>
      </c>
      <c r="V10" s="147">
        <v>5</v>
      </c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40">
        <v>30159</v>
      </c>
      <c r="B11" s="140">
        <v>308</v>
      </c>
      <c r="C11" s="16">
        <v>49.2</v>
      </c>
      <c r="D11" s="16">
        <v>65</v>
      </c>
      <c r="E11" s="87">
        <v>49.277000000000001</v>
      </c>
      <c r="F11" s="87">
        <v>65.058000000000007</v>
      </c>
      <c r="G11" s="87">
        <f t="shared" si="0"/>
        <v>15.781000000000006</v>
      </c>
      <c r="H11" s="34" t="s">
        <v>453</v>
      </c>
      <c r="I11" s="18" t="s">
        <v>9</v>
      </c>
      <c r="J11" s="16">
        <v>64.733999999999995</v>
      </c>
      <c r="K11" s="16">
        <v>64.83</v>
      </c>
      <c r="L11" s="95" t="s">
        <v>188</v>
      </c>
      <c r="M11" s="14">
        <v>1</v>
      </c>
      <c r="N11" s="14">
        <v>1</v>
      </c>
      <c r="O11" s="14">
        <v>1</v>
      </c>
      <c r="P11" s="14">
        <v>5</v>
      </c>
      <c r="Q11" s="14">
        <v>1</v>
      </c>
      <c r="R11" s="14">
        <f t="shared" si="1"/>
        <v>80</v>
      </c>
      <c r="S11" s="14">
        <f t="shared" si="2"/>
        <v>8</v>
      </c>
      <c r="T11" s="14">
        <f t="shared" si="3"/>
        <v>88</v>
      </c>
      <c r="U11" s="125" t="s">
        <v>20</v>
      </c>
      <c r="V11" s="147">
        <v>5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40">
        <v>30161</v>
      </c>
      <c r="B12" s="140">
        <v>308</v>
      </c>
      <c r="C12" s="16">
        <v>65</v>
      </c>
      <c r="D12" s="16">
        <v>79.2</v>
      </c>
      <c r="E12" s="87">
        <v>65.058000000000007</v>
      </c>
      <c r="F12" s="87">
        <v>79.278000000000006</v>
      </c>
      <c r="G12" s="87">
        <f t="shared" si="0"/>
        <v>14.219999999999999</v>
      </c>
      <c r="H12" s="34" t="s">
        <v>454</v>
      </c>
      <c r="I12" s="18" t="s">
        <v>9</v>
      </c>
      <c r="J12" s="16">
        <v>73.073999999999998</v>
      </c>
      <c r="K12" s="16">
        <v>73.099999999999994</v>
      </c>
      <c r="L12" s="95" t="s">
        <v>189</v>
      </c>
      <c r="M12" s="14">
        <v>1</v>
      </c>
      <c r="N12" s="14">
        <v>1</v>
      </c>
      <c r="O12" s="14">
        <v>1</v>
      </c>
      <c r="P12" s="14">
        <v>5</v>
      </c>
      <c r="Q12" s="14">
        <v>1</v>
      </c>
      <c r="R12" s="14">
        <f t="shared" si="1"/>
        <v>80</v>
      </c>
      <c r="S12" s="14">
        <f t="shared" si="2"/>
        <v>8</v>
      </c>
      <c r="T12" s="14">
        <f t="shared" si="3"/>
        <v>88</v>
      </c>
      <c r="U12" s="125" t="s">
        <v>20</v>
      </c>
      <c r="V12" s="147">
        <v>5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40">
        <v>30162</v>
      </c>
      <c r="B13" s="140">
        <v>310</v>
      </c>
      <c r="C13" s="16">
        <v>0</v>
      </c>
      <c r="D13" s="16">
        <v>4.5</v>
      </c>
      <c r="E13" s="87">
        <v>0</v>
      </c>
      <c r="F13" s="87">
        <v>4.4980000000000002</v>
      </c>
      <c r="G13" s="87">
        <f t="shared" si="0"/>
        <v>4.4980000000000002</v>
      </c>
      <c r="H13" s="34" t="s">
        <v>455</v>
      </c>
      <c r="I13" s="18" t="s">
        <v>88</v>
      </c>
      <c r="J13" s="16">
        <v>4.4000000000000004</v>
      </c>
      <c r="K13" s="88">
        <v>4.4000000000000004</v>
      </c>
      <c r="L13" s="95" t="s">
        <v>339</v>
      </c>
      <c r="M13" s="14">
        <v>1</v>
      </c>
      <c r="N13" s="14">
        <v>1</v>
      </c>
      <c r="O13" s="14">
        <v>1</v>
      </c>
      <c r="P13" s="14">
        <v>2</v>
      </c>
      <c r="Q13" s="14">
        <v>1</v>
      </c>
      <c r="R13" s="14">
        <f t="shared" si="1"/>
        <v>32</v>
      </c>
      <c r="S13" s="14">
        <f t="shared" si="2"/>
        <v>8</v>
      </c>
      <c r="T13" s="14">
        <f t="shared" si="3"/>
        <v>40</v>
      </c>
      <c r="U13" s="125" t="s">
        <v>20</v>
      </c>
      <c r="V13" s="147">
        <v>5</v>
      </c>
      <c r="W13" s="14"/>
      <c r="X13" s="14"/>
      <c r="Y13" s="14"/>
      <c r="Z13" s="14"/>
      <c r="AA13" s="14"/>
      <c r="AB13" s="14"/>
      <c r="AC13" s="14"/>
    </row>
    <row r="14" spans="1:29" ht="20.100000000000001" customHeight="1" x14ac:dyDescent="0.2">
      <c r="A14" s="140">
        <v>30163</v>
      </c>
      <c r="B14" s="140">
        <v>310</v>
      </c>
      <c r="C14" s="16">
        <v>6.1</v>
      </c>
      <c r="D14" s="16">
        <v>15</v>
      </c>
      <c r="E14" s="87">
        <v>6.2640000000000002</v>
      </c>
      <c r="F14" s="87">
        <v>14.973000000000001</v>
      </c>
      <c r="G14" s="87">
        <f t="shared" si="0"/>
        <v>8.7089999999999996</v>
      </c>
      <c r="H14" s="34" t="s">
        <v>36</v>
      </c>
      <c r="I14" s="18" t="s">
        <v>88</v>
      </c>
      <c r="J14" s="16">
        <v>12.172000000000001</v>
      </c>
      <c r="K14" s="16">
        <v>12.2</v>
      </c>
      <c r="L14" s="95" t="s">
        <v>197</v>
      </c>
      <c r="M14" s="14">
        <v>1</v>
      </c>
      <c r="N14" s="14">
        <v>1</v>
      </c>
      <c r="O14" s="14">
        <v>1</v>
      </c>
      <c r="P14" s="14">
        <v>2</v>
      </c>
      <c r="Q14" s="14">
        <v>1</v>
      </c>
      <c r="R14" s="14">
        <f t="shared" si="1"/>
        <v>32</v>
      </c>
      <c r="S14" s="14">
        <f t="shared" si="2"/>
        <v>8</v>
      </c>
      <c r="T14" s="14">
        <f t="shared" si="3"/>
        <v>40</v>
      </c>
      <c r="U14" s="125" t="s">
        <v>20</v>
      </c>
      <c r="V14" s="147">
        <v>5</v>
      </c>
      <c r="W14" s="14"/>
      <c r="X14" s="14"/>
      <c r="Y14" s="14"/>
      <c r="Z14" s="14"/>
      <c r="AA14" s="14"/>
      <c r="AB14" s="14"/>
      <c r="AC14" s="14"/>
    </row>
    <row r="15" spans="1:29" ht="20.100000000000001" customHeight="1" x14ac:dyDescent="0.2">
      <c r="A15" s="140">
        <v>30164</v>
      </c>
      <c r="B15" s="140">
        <v>310</v>
      </c>
      <c r="C15" s="16">
        <v>15</v>
      </c>
      <c r="D15" s="16">
        <v>23.2</v>
      </c>
      <c r="E15" s="87">
        <v>14.973000000000001</v>
      </c>
      <c r="F15" s="87">
        <v>23.26</v>
      </c>
      <c r="G15" s="87">
        <f t="shared" si="0"/>
        <v>8.2870000000000008</v>
      </c>
      <c r="H15" s="34" t="s">
        <v>37</v>
      </c>
      <c r="I15" s="18" t="s">
        <v>9</v>
      </c>
      <c r="J15" s="16">
        <v>20.25</v>
      </c>
      <c r="K15" s="16">
        <v>20.25</v>
      </c>
      <c r="L15" s="95" t="s">
        <v>198</v>
      </c>
      <c r="M15" s="14">
        <v>1</v>
      </c>
      <c r="N15" s="14">
        <v>2</v>
      </c>
      <c r="O15" s="14">
        <v>2</v>
      </c>
      <c r="P15" s="14">
        <v>5</v>
      </c>
      <c r="Q15" s="14">
        <v>1</v>
      </c>
      <c r="R15" s="14">
        <f t="shared" si="1"/>
        <v>160</v>
      </c>
      <c r="S15" s="14">
        <f t="shared" si="2"/>
        <v>16</v>
      </c>
      <c r="T15" s="14">
        <f t="shared" si="3"/>
        <v>176</v>
      </c>
      <c r="U15" s="125" t="s">
        <v>20</v>
      </c>
      <c r="V15" s="147">
        <v>5</v>
      </c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40">
        <v>30165</v>
      </c>
      <c r="B16" s="140">
        <v>311</v>
      </c>
      <c r="C16" s="16">
        <v>0</v>
      </c>
      <c r="D16" s="16">
        <v>5.6</v>
      </c>
      <c r="E16" s="87">
        <v>0</v>
      </c>
      <c r="F16" s="87">
        <v>5.61</v>
      </c>
      <c r="G16" s="87">
        <f t="shared" si="0"/>
        <v>5.61</v>
      </c>
      <c r="H16" s="34" t="s">
        <v>456</v>
      </c>
      <c r="I16" s="18" t="s">
        <v>9</v>
      </c>
      <c r="J16" s="16">
        <v>1.8</v>
      </c>
      <c r="K16" s="16">
        <v>1.82</v>
      </c>
      <c r="L16" s="95" t="s">
        <v>341</v>
      </c>
      <c r="M16" s="14">
        <v>1</v>
      </c>
      <c r="N16" s="14">
        <v>1</v>
      </c>
      <c r="O16" s="14">
        <v>1</v>
      </c>
      <c r="P16" s="14">
        <v>5</v>
      </c>
      <c r="Q16" s="14">
        <v>1</v>
      </c>
      <c r="R16" s="14">
        <f t="shared" si="1"/>
        <v>80</v>
      </c>
      <c r="S16" s="14">
        <f t="shared" si="2"/>
        <v>8</v>
      </c>
      <c r="T16" s="14">
        <f t="shared" si="3"/>
        <v>88</v>
      </c>
      <c r="U16" s="125" t="s">
        <v>20</v>
      </c>
      <c r="V16" s="147">
        <v>5</v>
      </c>
      <c r="W16" s="14"/>
      <c r="X16" s="14"/>
      <c r="Y16" s="14"/>
      <c r="Z16" s="14"/>
      <c r="AA16" s="14"/>
      <c r="AB16" s="14"/>
      <c r="AC16" s="14"/>
    </row>
    <row r="17" spans="1:29" ht="20.100000000000001" customHeight="1" x14ac:dyDescent="0.2">
      <c r="A17" s="140">
        <v>30166</v>
      </c>
      <c r="B17" s="140">
        <v>323</v>
      </c>
      <c r="C17" s="16">
        <v>3.6</v>
      </c>
      <c r="D17" s="16">
        <v>8.1999999999999993</v>
      </c>
      <c r="E17" s="87">
        <v>3.6</v>
      </c>
      <c r="F17" s="87">
        <v>8.234</v>
      </c>
      <c r="G17" s="87">
        <f t="shared" si="0"/>
        <v>4.6340000000000003</v>
      </c>
      <c r="H17" s="34" t="s">
        <v>49</v>
      </c>
      <c r="I17" s="18" t="s">
        <v>9</v>
      </c>
      <c r="J17" s="16">
        <v>6.3</v>
      </c>
      <c r="K17" s="16">
        <v>6.3</v>
      </c>
      <c r="L17" s="95" t="s">
        <v>200</v>
      </c>
      <c r="M17" s="14">
        <v>1</v>
      </c>
      <c r="N17" s="14">
        <v>1</v>
      </c>
      <c r="O17" s="14">
        <v>1</v>
      </c>
      <c r="P17" s="14">
        <v>5</v>
      </c>
      <c r="Q17" s="14">
        <v>1</v>
      </c>
      <c r="R17" s="14">
        <f t="shared" si="1"/>
        <v>80</v>
      </c>
      <c r="S17" s="14">
        <f t="shared" si="2"/>
        <v>8</v>
      </c>
      <c r="T17" s="14">
        <f t="shared" si="3"/>
        <v>88</v>
      </c>
      <c r="U17" s="125" t="s">
        <v>20</v>
      </c>
      <c r="V17" s="147">
        <v>5</v>
      </c>
      <c r="W17" s="14"/>
      <c r="X17" s="14"/>
      <c r="Y17" s="14"/>
      <c r="Z17" s="14"/>
      <c r="AA17" s="14"/>
      <c r="AB17" s="14"/>
      <c r="AC17" s="14"/>
    </row>
    <row r="18" spans="1:29" ht="20.100000000000001" customHeight="1" x14ac:dyDescent="0.2">
      <c r="A18" s="140">
        <v>30167</v>
      </c>
      <c r="B18" s="140">
        <v>430</v>
      </c>
      <c r="C18" s="16">
        <v>4.0999999999999996</v>
      </c>
      <c r="D18" s="16">
        <v>8.1999999999999993</v>
      </c>
      <c r="E18" s="87">
        <v>4.0999999999999996</v>
      </c>
      <c r="F18" s="87">
        <v>8.1880000000000006</v>
      </c>
      <c r="G18" s="87">
        <f t="shared" si="0"/>
        <v>4.088000000000001</v>
      </c>
      <c r="H18" s="34" t="s">
        <v>201</v>
      </c>
      <c r="I18" s="18" t="s">
        <v>10</v>
      </c>
      <c r="J18" s="16">
        <v>4.5119999999999996</v>
      </c>
      <c r="K18" s="16">
        <v>4.55</v>
      </c>
      <c r="L18" s="95" t="s">
        <v>202</v>
      </c>
      <c r="M18" s="14">
        <v>1</v>
      </c>
      <c r="N18" s="14">
        <v>4</v>
      </c>
      <c r="O18" s="14">
        <v>2</v>
      </c>
      <c r="P18" s="14">
        <v>5</v>
      </c>
      <c r="Q18" s="14">
        <v>1</v>
      </c>
      <c r="R18" s="14">
        <f t="shared" si="1"/>
        <v>320</v>
      </c>
      <c r="S18" s="14">
        <f t="shared" si="2"/>
        <v>16</v>
      </c>
      <c r="T18" s="14">
        <f t="shared" si="3"/>
        <v>336</v>
      </c>
      <c r="U18" s="125" t="s">
        <v>20</v>
      </c>
      <c r="V18" s="147">
        <v>5</v>
      </c>
      <c r="W18" s="114"/>
      <c r="X18" s="114"/>
      <c r="Y18" s="114"/>
      <c r="Z18" s="114"/>
      <c r="AA18" s="114"/>
      <c r="AB18" s="114"/>
      <c r="AC18" s="114"/>
    </row>
    <row r="19" spans="1:29" ht="20.100000000000001" customHeight="1" x14ac:dyDescent="0.2">
      <c r="A19" s="140">
        <v>30168</v>
      </c>
      <c r="B19" s="140">
        <v>430</v>
      </c>
      <c r="C19" s="16">
        <v>8.1999999999999993</v>
      </c>
      <c r="D19" s="16">
        <v>16.100000000000001</v>
      </c>
      <c r="E19" s="87">
        <v>8.1880000000000006</v>
      </c>
      <c r="F19" s="87">
        <v>16.109000000000002</v>
      </c>
      <c r="G19" s="87">
        <f t="shared" si="0"/>
        <v>7.9210000000000012</v>
      </c>
      <c r="H19" s="34" t="s">
        <v>457</v>
      </c>
      <c r="I19" s="18" t="s">
        <v>9</v>
      </c>
      <c r="J19" s="16">
        <v>9.1780000000000008</v>
      </c>
      <c r="K19" s="16">
        <v>9.15</v>
      </c>
      <c r="L19" s="95" t="s">
        <v>203</v>
      </c>
      <c r="M19" s="14">
        <v>1</v>
      </c>
      <c r="N19" s="14">
        <v>4</v>
      </c>
      <c r="O19" s="14">
        <v>2</v>
      </c>
      <c r="P19" s="14">
        <v>5</v>
      </c>
      <c r="Q19" s="14">
        <v>1</v>
      </c>
      <c r="R19" s="14">
        <f t="shared" si="1"/>
        <v>320</v>
      </c>
      <c r="S19" s="14">
        <f t="shared" si="2"/>
        <v>16</v>
      </c>
      <c r="T19" s="14">
        <f t="shared" si="3"/>
        <v>336</v>
      </c>
      <c r="U19" s="125" t="s">
        <v>20</v>
      </c>
      <c r="V19" s="147">
        <v>5</v>
      </c>
      <c r="W19" s="14"/>
      <c r="X19" s="14"/>
      <c r="Y19" s="14"/>
      <c r="Z19" s="14"/>
      <c r="AA19" s="14"/>
      <c r="AB19" s="14"/>
      <c r="AC19" s="14"/>
    </row>
    <row r="20" spans="1:29" ht="20.100000000000001" customHeight="1" x14ac:dyDescent="0.2">
      <c r="A20" s="140">
        <v>30169</v>
      </c>
      <c r="B20" s="140">
        <v>431</v>
      </c>
      <c r="C20" s="16">
        <v>0</v>
      </c>
      <c r="D20" s="16">
        <v>8.1</v>
      </c>
      <c r="E20" s="87">
        <v>0</v>
      </c>
      <c r="F20" s="87">
        <v>8.1310000000000002</v>
      </c>
      <c r="G20" s="87">
        <f t="shared" si="0"/>
        <v>8.1310000000000002</v>
      </c>
      <c r="H20" s="34" t="s">
        <v>458</v>
      </c>
      <c r="I20" s="18" t="s">
        <v>88</v>
      </c>
      <c r="J20" s="16">
        <v>5.71</v>
      </c>
      <c r="K20" s="16">
        <v>5.7</v>
      </c>
      <c r="L20" s="95" t="s">
        <v>204</v>
      </c>
      <c r="M20" s="14">
        <v>1</v>
      </c>
      <c r="N20" s="14">
        <v>1</v>
      </c>
      <c r="O20" s="14">
        <v>1</v>
      </c>
      <c r="P20" s="14">
        <v>2</v>
      </c>
      <c r="Q20" s="14">
        <v>1</v>
      </c>
      <c r="R20" s="14">
        <f t="shared" si="1"/>
        <v>32</v>
      </c>
      <c r="S20" s="14">
        <f t="shared" si="2"/>
        <v>8</v>
      </c>
      <c r="T20" s="14">
        <f t="shared" si="3"/>
        <v>40</v>
      </c>
      <c r="U20" s="125" t="s">
        <v>20</v>
      </c>
      <c r="V20" s="147">
        <v>5</v>
      </c>
      <c r="W20" s="14"/>
      <c r="X20" s="14"/>
      <c r="Y20" s="14"/>
      <c r="Z20" s="14"/>
      <c r="AA20" s="14"/>
      <c r="AB20" s="14"/>
      <c r="AC20" s="14"/>
    </row>
    <row r="21" spans="1:29" ht="20.100000000000001" customHeight="1" x14ac:dyDescent="0.2">
      <c r="A21" s="140">
        <v>30170</v>
      </c>
      <c r="B21" s="140">
        <v>431</v>
      </c>
      <c r="C21" s="16">
        <v>8.1</v>
      </c>
      <c r="D21" s="16">
        <v>13</v>
      </c>
      <c r="E21" s="87">
        <v>8.1310000000000002</v>
      </c>
      <c r="F21" s="87">
        <v>13.037000000000001</v>
      </c>
      <c r="G21" s="87">
        <f t="shared" si="0"/>
        <v>4.9060000000000006</v>
      </c>
      <c r="H21" s="34" t="s">
        <v>459</v>
      </c>
      <c r="I21" s="18" t="s">
        <v>9</v>
      </c>
      <c r="J21" s="16">
        <v>10.377000000000001</v>
      </c>
      <c r="K21" s="16">
        <v>10.4</v>
      </c>
      <c r="L21" s="95" t="s">
        <v>205</v>
      </c>
      <c r="M21" s="14">
        <v>1</v>
      </c>
      <c r="N21" s="14">
        <v>1</v>
      </c>
      <c r="O21" s="14">
        <v>1</v>
      </c>
      <c r="P21" s="14">
        <v>5</v>
      </c>
      <c r="Q21" s="14">
        <v>1</v>
      </c>
      <c r="R21" s="14">
        <f t="shared" si="1"/>
        <v>80</v>
      </c>
      <c r="S21" s="14">
        <f t="shared" si="2"/>
        <v>8</v>
      </c>
      <c r="T21" s="14">
        <f t="shared" si="3"/>
        <v>88</v>
      </c>
      <c r="U21" s="125" t="s">
        <v>20</v>
      </c>
      <c r="V21" s="147">
        <v>5</v>
      </c>
      <c r="W21" s="14"/>
      <c r="X21" s="14"/>
      <c r="Y21" s="14"/>
      <c r="Z21" s="14"/>
      <c r="AA21" s="14"/>
      <c r="AB21" s="14"/>
      <c r="AC21" s="14"/>
    </row>
    <row r="22" spans="1:29" ht="20.100000000000001" customHeight="1" x14ac:dyDescent="0.2">
      <c r="A22" s="140">
        <v>30171</v>
      </c>
      <c r="B22" s="140">
        <v>431</v>
      </c>
      <c r="C22" s="16">
        <v>13</v>
      </c>
      <c r="D22" s="16">
        <v>18.8</v>
      </c>
      <c r="E22" s="87">
        <v>13.037000000000001</v>
      </c>
      <c r="F22" s="87">
        <v>17.803000000000001</v>
      </c>
      <c r="G22" s="87">
        <f t="shared" si="0"/>
        <v>4.766</v>
      </c>
      <c r="H22" s="34" t="s">
        <v>478</v>
      </c>
      <c r="I22" s="18" t="s">
        <v>9</v>
      </c>
      <c r="J22" s="16">
        <v>16.899999999999999</v>
      </c>
      <c r="K22" s="16">
        <v>16.899999999999999</v>
      </c>
      <c r="L22" s="95" t="s">
        <v>206</v>
      </c>
      <c r="M22" s="14">
        <v>1</v>
      </c>
      <c r="N22" s="14">
        <v>1</v>
      </c>
      <c r="O22" s="14">
        <v>1</v>
      </c>
      <c r="P22" s="14">
        <v>5</v>
      </c>
      <c r="Q22" s="14">
        <v>1</v>
      </c>
      <c r="R22" s="14">
        <f t="shared" si="1"/>
        <v>80</v>
      </c>
      <c r="S22" s="14">
        <f t="shared" si="2"/>
        <v>8</v>
      </c>
      <c r="T22" s="14">
        <f t="shared" si="3"/>
        <v>88</v>
      </c>
      <c r="U22" s="125" t="s">
        <v>20</v>
      </c>
      <c r="V22" s="147">
        <v>5</v>
      </c>
      <c r="W22" s="14"/>
      <c r="X22" s="14"/>
      <c r="Y22" s="14"/>
      <c r="Z22" s="14"/>
      <c r="AA22" s="14"/>
      <c r="AB22" s="14"/>
      <c r="AC22" s="14"/>
    </row>
    <row r="23" spans="1:29" ht="20.100000000000001" customHeight="1" x14ac:dyDescent="0.2">
      <c r="A23" s="140">
        <v>30172</v>
      </c>
      <c r="B23" s="140">
        <v>431</v>
      </c>
      <c r="C23" s="16">
        <v>18.8</v>
      </c>
      <c r="D23" s="16">
        <v>21.4</v>
      </c>
      <c r="E23" s="87">
        <v>17.803000000000001</v>
      </c>
      <c r="F23" s="87">
        <v>21.347999999999999</v>
      </c>
      <c r="G23" s="87">
        <f t="shared" si="0"/>
        <v>3.5449999999999982</v>
      </c>
      <c r="H23" s="34" t="s">
        <v>45</v>
      </c>
      <c r="I23" s="18" t="s">
        <v>10</v>
      </c>
      <c r="J23" s="16">
        <v>20.2</v>
      </c>
      <c r="K23" s="16">
        <v>20.149999999999999</v>
      </c>
      <c r="L23" s="95" t="s">
        <v>207</v>
      </c>
      <c r="M23" s="14">
        <v>1</v>
      </c>
      <c r="N23" s="14">
        <v>4</v>
      </c>
      <c r="O23" s="14">
        <v>2</v>
      </c>
      <c r="P23" s="14">
        <v>5</v>
      </c>
      <c r="Q23" s="14">
        <v>1</v>
      </c>
      <c r="R23" s="14">
        <f t="shared" si="1"/>
        <v>320</v>
      </c>
      <c r="S23" s="14">
        <f t="shared" si="2"/>
        <v>16</v>
      </c>
      <c r="T23" s="14">
        <f t="shared" si="3"/>
        <v>336</v>
      </c>
      <c r="U23" s="125" t="s">
        <v>20</v>
      </c>
      <c r="V23" s="147">
        <v>5</v>
      </c>
      <c r="W23" s="14"/>
      <c r="X23" s="14"/>
      <c r="Y23" s="14"/>
      <c r="Z23" s="14"/>
      <c r="AA23" s="14"/>
      <c r="AB23" s="14"/>
      <c r="AC23" s="14"/>
    </row>
    <row r="24" spans="1:29" ht="20.100000000000001" customHeight="1" x14ac:dyDescent="0.2">
      <c r="A24" s="140">
        <v>30173</v>
      </c>
      <c r="B24" s="140">
        <v>431</v>
      </c>
      <c r="C24" s="16">
        <v>21.4</v>
      </c>
      <c r="D24" s="16">
        <v>28.2</v>
      </c>
      <c r="E24" s="87">
        <v>21.347999999999999</v>
      </c>
      <c r="F24" s="87">
        <v>28.143999999999998</v>
      </c>
      <c r="G24" s="87">
        <f t="shared" si="0"/>
        <v>6.7959999999999994</v>
      </c>
      <c r="H24" s="34" t="s">
        <v>460</v>
      </c>
      <c r="I24" s="18" t="s">
        <v>9</v>
      </c>
      <c r="J24" s="16">
        <v>23.3</v>
      </c>
      <c r="K24" s="16">
        <v>23.3</v>
      </c>
      <c r="L24" s="95" t="s">
        <v>208</v>
      </c>
      <c r="M24" s="14">
        <v>1</v>
      </c>
      <c r="N24" s="14">
        <v>2</v>
      </c>
      <c r="O24" s="14">
        <v>2</v>
      </c>
      <c r="P24" s="14">
        <v>5</v>
      </c>
      <c r="Q24" s="14">
        <v>1</v>
      </c>
      <c r="R24" s="14">
        <f t="shared" si="1"/>
        <v>160</v>
      </c>
      <c r="S24" s="14">
        <f t="shared" si="2"/>
        <v>16</v>
      </c>
      <c r="T24" s="14">
        <f t="shared" si="3"/>
        <v>176</v>
      </c>
      <c r="U24" s="125" t="s">
        <v>20</v>
      </c>
      <c r="V24" s="147">
        <v>5</v>
      </c>
      <c r="W24" s="114"/>
      <c r="X24" s="114"/>
      <c r="Y24" s="114"/>
      <c r="Z24" s="114"/>
      <c r="AA24" s="114"/>
      <c r="AB24" s="114"/>
      <c r="AC24" s="114"/>
    </row>
    <row r="25" spans="1:29" ht="20.100000000000001" customHeight="1" x14ac:dyDescent="0.2">
      <c r="A25" s="140">
        <v>30174</v>
      </c>
      <c r="B25" s="140">
        <v>431</v>
      </c>
      <c r="C25" s="16">
        <v>28.2</v>
      </c>
      <c r="D25" s="16">
        <v>35.9</v>
      </c>
      <c r="E25" s="87">
        <v>28.143999999999998</v>
      </c>
      <c r="F25" s="87">
        <v>35.948999999999998</v>
      </c>
      <c r="G25" s="87">
        <f t="shared" si="0"/>
        <v>7.8049999999999997</v>
      </c>
      <c r="H25" s="34" t="s">
        <v>479</v>
      </c>
      <c r="I25" s="18" t="s">
        <v>9</v>
      </c>
      <c r="J25" s="16">
        <v>32.58</v>
      </c>
      <c r="K25" s="16">
        <v>32.6</v>
      </c>
      <c r="L25" s="95" t="s">
        <v>209</v>
      </c>
      <c r="M25" s="14">
        <v>1</v>
      </c>
      <c r="N25" s="14">
        <v>1</v>
      </c>
      <c r="O25" s="14">
        <v>1</v>
      </c>
      <c r="P25" s="14">
        <v>5</v>
      </c>
      <c r="Q25" s="14">
        <v>1</v>
      </c>
      <c r="R25" s="14">
        <f t="shared" si="1"/>
        <v>80</v>
      </c>
      <c r="S25" s="14">
        <f t="shared" si="2"/>
        <v>8</v>
      </c>
      <c r="T25" s="14">
        <f t="shared" si="3"/>
        <v>88</v>
      </c>
      <c r="U25" s="125" t="s">
        <v>20</v>
      </c>
      <c r="V25" s="147">
        <v>5</v>
      </c>
      <c r="W25" s="114"/>
      <c r="X25" s="114"/>
      <c r="Y25" s="114"/>
      <c r="Z25" s="114"/>
      <c r="AA25" s="114"/>
      <c r="AB25" s="114"/>
      <c r="AC25" s="114"/>
    </row>
    <row r="26" spans="1:29" ht="20.100000000000001" customHeight="1" x14ac:dyDescent="0.2">
      <c r="A26" s="140">
        <v>30175</v>
      </c>
      <c r="B26" s="140">
        <v>432</v>
      </c>
      <c r="C26" s="16">
        <v>2.8</v>
      </c>
      <c r="D26" s="16">
        <v>6.6</v>
      </c>
      <c r="E26" s="87">
        <v>2.81</v>
      </c>
      <c r="F26" s="87">
        <v>6.6210000000000004</v>
      </c>
      <c r="G26" s="87">
        <f t="shared" si="0"/>
        <v>3.8110000000000004</v>
      </c>
      <c r="H26" s="34" t="s">
        <v>461</v>
      </c>
      <c r="I26" s="18" t="s">
        <v>9</v>
      </c>
      <c r="J26" s="87">
        <v>5.3609999999999998</v>
      </c>
      <c r="K26" s="16">
        <v>5.4</v>
      </c>
      <c r="L26" s="95" t="s">
        <v>210</v>
      </c>
      <c r="M26" s="14">
        <v>1</v>
      </c>
      <c r="N26" s="14">
        <v>1</v>
      </c>
      <c r="O26" s="14">
        <v>1</v>
      </c>
      <c r="P26" s="14">
        <v>5</v>
      </c>
      <c r="Q26" s="14">
        <v>1</v>
      </c>
      <c r="R26" s="14">
        <f t="shared" si="1"/>
        <v>80</v>
      </c>
      <c r="S26" s="14">
        <f t="shared" si="2"/>
        <v>8</v>
      </c>
      <c r="T26" s="14">
        <f t="shared" si="3"/>
        <v>88</v>
      </c>
      <c r="U26" s="125" t="s">
        <v>20</v>
      </c>
      <c r="V26" s="147">
        <v>5</v>
      </c>
      <c r="W26" s="14"/>
      <c r="X26" s="14"/>
      <c r="Y26" s="14"/>
      <c r="Z26" s="14"/>
      <c r="AA26" s="14"/>
      <c r="AB26" s="14"/>
      <c r="AC26" s="14"/>
    </row>
    <row r="27" spans="1:29" ht="20.100000000000001" customHeight="1" x14ac:dyDescent="0.2">
      <c r="A27" s="140">
        <v>30176</v>
      </c>
      <c r="B27" s="140">
        <v>432</v>
      </c>
      <c r="C27" s="87">
        <v>6.6</v>
      </c>
      <c r="D27" s="16">
        <v>26.3</v>
      </c>
      <c r="E27" s="87">
        <v>6.6210000000000004</v>
      </c>
      <c r="F27" s="87">
        <v>26.329000000000001</v>
      </c>
      <c r="G27" s="87">
        <f t="shared" si="0"/>
        <v>19.707999999999998</v>
      </c>
      <c r="H27" s="34" t="s">
        <v>462</v>
      </c>
      <c r="I27" s="18" t="s">
        <v>9</v>
      </c>
      <c r="J27" s="87">
        <v>15.77</v>
      </c>
      <c r="K27" s="16">
        <v>15.77</v>
      </c>
      <c r="L27" s="95" t="s">
        <v>211</v>
      </c>
      <c r="M27" s="14">
        <v>1</v>
      </c>
      <c r="N27" s="14">
        <v>1</v>
      </c>
      <c r="O27" s="14">
        <v>1</v>
      </c>
      <c r="P27" s="14">
        <v>5</v>
      </c>
      <c r="Q27" s="14">
        <v>1</v>
      </c>
      <c r="R27" s="14">
        <f t="shared" si="1"/>
        <v>80</v>
      </c>
      <c r="S27" s="14">
        <f t="shared" si="2"/>
        <v>8</v>
      </c>
      <c r="T27" s="14">
        <f t="shared" si="3"/>
        <v>88</v>
      </c>
      <c r="U27" s="125" t="s">
        <v>20</v>
      </c>
      <c r="V27" s="147">
        <v>5</v>
      </c>
      <c r="W27" s="14"/>
      <c r="X27" s="14"/>
      <c r="Y27" s="14"/>
      <c r="Z27" s="14"/>
      <c r="AA27" s="14"/>
      <c r="AB27" s="14"/>
      <c r="AC27" s="14"/>
    </row>
    <row r="28" spans="1:29" ht="20.100000000000001" customHeight="1" x14ac:dyDescent="0.2">
      <c r="A28" s="140">
        <v>30178</v>
      </c>
      <c r="B28" s="140">
        <v>432</v>
      </c>
      <c r="C28" s="16" t="s">
        <v>212</v>
      </c>
      <c r="D28" s="16">
        <v>40.5</v>
      </c>
      <c r="E28" s="87">
        <v>26.329000000000001</v>
      </c>
      <c r="F28" s="87">
        <v>40.582000000000001</v>
      </c>
      <c r="G28" s="87">
        <f t="shared" si="0"/>
        <v>14.253</v>
      </c>
      <c r="H28" s="34" t="s">
        <v>463</v>
      </c>
      <c r="I28" s="18" t="s">
        <v>9</v>
      </c>
      <c r="J28" s="16">
        <v>38.85</v>
      </c>
      <c r="K28" s="16">
        <v>38.85</v>
      </c>
      <c r="L28" s="95" t="s">
        <v>213</v>
      </c>
      <c r="M28" s="14">
        <v>1</v>
      </c>
      <c r="N28" s="14">
        <v>2</v>
      </c>
      <c r="O28" s="14">
        <v>2</v>
      </c>
      <c r="P28" s="14">
        <v>5</v>
      </c>
      <c r="Q28" s="14">
        <v>1</v>
      </c>
      <c r="R28" s="14">
        <v>80</v>
      </c>
      <c r="S28" s="14">
        <v>8</v>
      </c>
      <c r="T28" s="14">
        <f t="shared" si="3"/>
        <v>88</v>
      </c>
      <c r="U28" s="125" t="s">
        <v>20</v>
      </c>
      <c r="V28" s="147">
        <v>5</v>
      </c>
      <c r="W28" s="14"/>
      <c r="X28" s="14"/>
      <c r="Y28" s="14"/>
      <c r="Z28" s="14"/>
      <c r="AA28" s="14"/>
      <c r="AB28" s="14"/>
      <c r="AC28" s="14"/>
    </row>
    <row r="29" spans="1:29" ht="20.100000000000001" customHeight="1" x14ac:dyDescent="0.2">
      <c r="A29" s="140">
        <v>30181</v>
      </c>
      <c r="B29" s="140">
        <v>432</v>
      </c>
      <c r="C29" s="16">
        <v>43.8</v>
      </c>
      <c r="D29" s="16">
        <v>64.099999999999994</v>
      </c>
      <c r="E29" s="87">
        <v>43.813000000000002</v>
      </c>
      <c r="F29" s="87">
        <v>64.078999999999994</v>
      </c>
      <c r="G29" s="87">
        <f t="shared" si="0"/>
        <v>20.265999999999991</v>
      </c>
      <c r="H29" s="34" t="s">
        <v>464</v>
      </c>
      <c r="I29" s="18" t="s">
        <v>9</v>
      </c>
      <c r="J29" s="16">
        <v>48.911000000000001</v>
      </c>
      <c r="K29" s="16">
        <v>48.9</v>
      </c>
      <c r="L29" s="95" t="s">
        <v>215</v>
      </c>
      <c r="M29" s="14">
        <v>1</v>
      </c>
      <c r="N29" s="14">
        <v>1</v>
      </c>
      <c r="O29" s="14">
        <v>1</v>
      </c>
      <c r="P29" s="14">
        <v>5</v>
      </c>
      <c r="Q29" s="14">
        <v>1</v>
      </c>
      <c r="R29" s="14">
        <f t="shared" ref="R29:R38" si="4">N29*P29*16</f>
        <v>80</v>
      </c>
      <c r="S29" s="14">
        <f t="shared" ref="S29:S38" si="5">O29*Q29*8</f>
        <v>8</v>
      </c>
      <c r="T29" s="14">
        <f t="shared" si="3"/>
        <v>88</v>
      </c>
      <c r="U29" s="125" t="s">
        <v>20</v>
      </c>
      <c r="V29" s="147">
        <v>5</v>
      </c>
      <c r="W29" s="14"/>
      <c r="X29" s="14"/>
      <c r="Y29" s="14"/>
      <c r="Z29" s="14"/>
      <c r="AA29" s="14"/>
      <c r="AB29" s="14"/>
      <c r="AC29" s="14"/>
    </row>
    <row r="30" spans="1:29" ht="20.100000000000001" customHeight="1" x14ac:dyDescent="0.2">
      <c r="A30" s="140">
        <v>30183</v>
      </c>
      <c r="B30" s="140">
        <v>432</v>
      </c>
      <c r="C30" s="16">
        <v>64.099999999999994</v>
      </c>
      <c r="D30" s="16">
        <v>68.3</v>
      </c>
      <c r="E30" s="87">
        <v>64.078999999999994</v>
      </c>
      <c r="F30" s="87">
        <v>68.316000000000003</v>
      </c>
      <c r="G30" s="87">
        <f t="shared" si="0"/>
        <v>4.237000000000009</v>
      </c>
      <c r="H30" s="34" t="s">
        <v>47</v>
      </c>
      <c r="I30" s="18" t="s">
        <v>10</v>
      </c>
      <c r="J30" s="16">
        <v>64.5</v>
      </c>
      <c r="K30" s="16">
        <v>64.5</v>
      </c>
      <c r="L30" s="95" t="s">
        <v>216</v>
      </c>
      <c r="M30" s="14">
        <v>1</v>
      </c>
      <c r="N30" s="14">
        <v>2</v>
      </c>
      <c r="O30" s="14">
        <v>2</v>
      </c>
      <c r="P30" s="14">
        <v>5</v>
      </c>
      <c r="Q30" s="14">
        <v>1</v>
      </c>
      <c r="R30" s="14">
        <f t="shared" si="4"/>
        <v>160</v>
      </c>
      <c r="S30" s="14">
        <f t="shared" si="5"/>
        <v>16</v>
      </c>
      <c r="T30" s="14">
        <f t="shared" si="3"/>
        <v>176</v>
      </c>
      <c r="U30" s="125" t="s">
        <v>20</v>
      </c>
      <c r="V30" s="147">
        <v>5</v>
      </c>
      <c r="W30" s="14"/>
      <c r="X30" s="14"/>
      <c r="Y30" s="14"/>
      <c r="Z30" s="14"/>
      <c r="AA30" s="14"/>
      <c r="AB30" s="14"/>
      <c r="AC30" s="14"/>
    </row>
    <row r="31" spans="1:29" ht="20.100000000000001" customHeight="1" x14ac:dyDescent="0.2">
      <c r="A31" s="140">
        <v>30185</v>
      </c>
      <c r="B31" s="140">
        <v>432</v>
      </c>
      <c r="C31" s="16">
        <v>68.3</v>
      </c>
      <c r="D31" s="87">
        <v>85.7</v>
      </c>
      <c r="E31" s="87">
        <v>68.316000000000003</v>
      </c>
      <c r="F31" s="87">
        <v>85.686999999999998</v>
      </c>
      <c r="G31" s="87">
        <f t="shared" si="0"/>
        <v>17.370999999999995</v>
      </c>
      <c r="H31" s="14" t="s">
        <v>465</v>
      </c>
      <c r="I31" s="18" t="s">
        <v>88</v>
      </c>
      <c r="J31" s="16">
        <v>79.7</v>
      </c>
      <c r="K31" s="16">
        <v>79.7</v>
      </c>
      <c r="L31" s="95" t="s">
        <v>217</v>
      </c>
      <c r="M31" s="14">
        <v>1</v>
      </c>
      <c r="N31" s="14">
        <v>1</v>
      </c>
      <c r="O31" s="14">
        <v>1</v>
      </c>
      <c r="P31" s="14">
        <v>2</v>
      </c>
      <c r="Q31" s="14">
        <v>1</v>
      </c>
      <c r="R31" s="14">
        <f t="shared" si="4"/>
        <v>32</v>
      </c>
      <c r="S31" s="14">
        <f t="shared" si="5"/>
        <v>8</v>
      </c>
      <c r="T31" s="14">
        <f t="shared" si="3"/>
        <v>40</v>
      </c>
      <c r="U31" s="125" t="s">
        <v>20</v>
      </c>
      <c r="V31" s="147">
        <v>5</v>
      </c>
      <c r="W31" s="14"/>
      <c r="X31" s="14"/>
      <c r="Y31" s="14"/>
      <c r="Z31" s="14"/>
      <c r="AA31" s="14"/>
      <c r="AB31" s="14"/>
      <c r="AC31" s="14"/>
    </row>
    <row r="32" spans="1:29" ht="20.100000000000001" customHeight="1" x14ac:dyDescent="0.3">
      <c r="A32" s="140">
        <v>30190</v>
      </c>
      <c r="B32" s="140">
        <v>434</v>
      </c>
      <c r="C32" s="16">
        <v>29.2</v>
      </c>
      <c r="D32" s="16">
        <v>39.9</v>
      </c>
      <c r="E32" s="87">
        <v>0</v>
      </c>
      <c r="F32" s="87">
        <v>10.859</v>
      </c>
      <c r="G32" s="87">
        <f t="shared" si="0"/>
        <v>10.859</v>
      </c>
      <c r="H32" s="34" t="s">
        <v>466</v>
      </c>
      <c r="I32" s="18" t="s">
        <v>9</v>
      </c>
      <c r="J32" s="140">
        <v>36.9</v>
      </c>
      <c r="K32" s="16">
        <v>7.9</v>
      </c>
      <c r="L32" s="95" t="s">
        <v>218</v>
      </c>
      <c r="M32" s="14">
        <v>1</v>
      </c>
      <c r="N32" s="14">
        <v>1</v>
      </c>
      <c r="O32" s="14">
        <v>1</v>
      </c>
      <c r="P32" s="14">
        <v>5</v>
      </c>
      <c r="Q32" s="19">
        <v>1</v>
      </c>
      <c r="R32" s="14">
        <f t="shared" si="4"/>
        <v>80</v>
      </c>
      <c r="S32" s="14">
        <f t="shared" si="5"/>
        <v>8</v>
      </c>
      <c r="T32" s="14">
        <f t="shared" si="3"/>
        <v>88</v>
      </c>
      <c r="U32" s="125" t="s">
        <v>20</v>
      </c>
      <c r="V32" s="147">
        <v>5</v>
      </c>
      <c r="W32" s="59"/>
      <c r="X32" s="59"/>
      <c r="Y32" s="59"/>
      <c r="Z32" s="59"/>
      <c r="AA32" s="59"/>
      <c r="AB32" s="59"/>
      <c r="AC32" s="59"/>
    </row>
    <row r="33" spans="1:29" ht="20.100000000000001" customHeight="1" x14ac:dyDescent="0.2">
      <c r="A33" s="140">
        <v>30191</v>
      </c>
      <c r="B33" s="140">
        <v>434</v>
      </c>
      <c r="C33" s="16">
        <v>45.7</v>
      </c>
      <c r="D33" s="16">
        <v>58.7</v>
      </c>
      <c r="E33" s="87">
        <v>16.713000000000001</v>
      </c>
      <c r="F33" s="87">
        <v>29.763000000000002</v>
      </c>
      <c r="G33" s="87">
        <f t="shared" si="0"/>
        <v>13.05</v>
      </c>
      <c r="H33" s="34" t="s">
        <v>467</v>
      </c>
      <c r="I33" s="18" t="s">
        <v>9</v>
      </c>
      <c r="J33" s="16">
        <v>49.734999999999999</v>
      </c>
      <c r="K33" s="16">
        <v>20.8</v>
      </c>
      <c r="L33" s="95" t="s">
        <v>221</v>
      </c>
      <c r="M33" s="14">
        <v>1</v>
      </c>
      <c r="N33" s="14">
        <v>4</v>
      </c>
      <c r="O33" s="14">
        <v>2</v>
      </c>
      <c r="P33" s="14">
        <v>5</v>
      </c>
      <c r="Q33" s="14">
        <v>1</v>
      </c>
      <c r="R33" s="14">
        <f t="shared" si="4"/>
        <v>320</v>
      </c>
      <c r="S33" s="14">
        <f t="shared" si="5"/>
        <v>16</v>
      </c>
      <c r="T33" s="14">
        <f t="shared" si="3"/>
        <v>336</v>
      </c>
      <c r="U33" s="125" t="s">
        <v>20</v>
      </c>
      <c r="V33" s="147">
        <v>5</v>
      </c>
      <c r="W33" s="14"/>
      <c r="X33" s="14"/>
      <c r="Y33" s="14"/>
      <c r="Z33" s="14"/>
      <c r="AA33" s="14"/>
      <c r="AB33" s="14"/>
      <c r="AC33" s="14"/>
    </row>
    <row r="34" spans="1:29" ht="20.100000000000001" customHeight="1" x14ac:dyDescent="0.2">
      <c r="A34" s="140">
        <v>30193</v>
      </c>
      <c r="B34" s="140">
        <v>434</v>
      </c>
      <c r="C34" s="16">
        <v>63.3</v>
      </c>
      <c r="D34" s="16">
        <v>74.599999999999994</v>
      </c>
      <c r="E34" s="87">
        <v>34.292000000000002</v>
      </c>
      <c r="F34" s="87">
        <v>45.61</v>
      </c>
      <c r="G34" s="87">
        <f t="shared" si="0"/>
        <v>11.317999999999998</v>
      </c>
      <c r="H34" s="34" t="s">
        <v>468</v>
      </c>
      <c r="I34" s="18" t="s">
        <v>9</v>
      </c>
      <c r="J34" s="16">
        <v>67.400000000000006</v>
      </c>
      <c r="K34" s="16">
        <v>38.4</v>
      </c>
      <c r="L34" s="95" t="s">
        <v>224</v>
      </c>
      <c r="M34" s="14">
        <v>1</v>
      </c>
      <c r="N34" s="14">
        <v>2</v>
      </c>
      <c r="O34" s="14">
        <v>2</v>
      </c>
      <c r="P34" s="14">
        <v>5</v>
      </c>
      <c r="Q34" s="14">
        <v>1</v>
      </c>
      <c r="R34" s="14">
        <f t="shared" si="4"/>
        <v>160</v>
      </c>
      <c r="S34" s="14">
        <f t="shared" si="5"/>
        <v>16</v>
      </c>
      <c r="T34" s="14">
        <f t="shared" si="3"/>
        <v>176</v>
      </c>
      <c r="U34" s="125" t="s">
        <v>20</v>
      </c>
      <c r="V34" s="147">
        <v>5</v>
      </c>
      <c r="W34" s="14"/>
      <c r="X34" s="14"/>
      <c r="Y34" s="14"/>
      <c r="Z34" s="14"/>
      <c r="AA34" s="14"/>
      <c r="AB34" s="14"/>
      <c r="AC34" s="14"/>
    </row>
    <row r="35" spans="1:29" ht="20.100000000000001" customHeight="1" x14ac:dyDescent="0.2">
      <c r="A35" s="140">
        <v>30194</v>
      </c>
      <c r="B35" s="140">
        <v>434</v>
      </c>
      <c r="C35" s="16">
        <v>74.599999999999994</v>
      </c>
      <c r="D35" s="16">
        <v>81.3</v>
      </c>
      <c r="E35" s="87">
        <v>45.61</v>
      </c>
      <c r="F35" s="87">
        <v>52.331000000000003</v>
      </c>
      <c r="G35" s="87">
        <f t="shared" si="0"/>
        <v>6.7210000000000036</v>
      </c>
      <c r="H35" s="34" t="s">
        <v>469</v>
      </c>
      <c r="I35" s="18" t="s">
        <v>9</v>
      </c>
      <c r="J35" s="16">
        <v>77.8</v>
      </c>
      <c r="K35" s="16">
        <v>48.85</v>
      </c>
      <c r="L35" s="95" t="s">
        <v>225</v>
      </c>
      <c r="M35" s="14">
        <v>1</v>
      </c>
      <c r="N35" s="46">
        <v>2</v>
      </c>
      <c r="O35" s="14">
        <v>2</v>
      </c>
      <c r="P35" s="14">
        <v>5</v>
      </c>
      <c r="Q35" s="14">
        <v>1</v>
      </c>
      <c r="R35" s="14">
        <f t="shared" si="4"/>
        <v>160</v>
      </c>
      <c r="S35" s="14">
        <f t="shared" si="5"/>
        <v>16</v>
      </c>
      <c r="T35" s="14">
        <f t="shared" si="3"/>
        <v>176</v>
      </c>
      <c r="U35" s="125" t="s">
        <v>20</v>
      </c>
      <c r="V35" s="147">
        <v>5</v>
      </c>
      <c r="W35" s="14"/>
      <c r="X35" s="14"/>
      <c r="Y35" s="14"/>
      <c r="Z35" s="14"/>
      <c r="AA35" s="14"/>
      <c r="AB35" s="14"/>
      <c r="AC35" s="14"/>
    </row>
    <row r="36" spans="1:29" ht="20.100000000000001" customHeight="1" x14ac:dyDescent="0.2">
      <c r="A36" s="140">
        <v>30195</v>
      </c>
      <c r="B36" s="140">
        <v>434</v>
      </c>
      <c r="C36" s="87">
        <v>81.3</v>
      </c>
      <c r="D36" s="16">
        <v>85</v>
      </c>
      <c r="E36" s="87">
        <v>52.331000000000003</v>
      </c>
      <c r="F36" s="16">
        <v>56.094000000000001</v>
      </c>
      <c r="G36" s="87">
        <f t="shared" si="0"/>
        <v>3.7629999999999981</v>
      </c>
      <c r="H36" s="34" t="s">
        <v>470</v>
      </c>
      <c r="I36" s="18" t="s">
        <v>9</v>
      </c>
      <c r="J36" s="16">
        <v>83.3</v>
      </c>
      <c r="K36" s="16">
        <v>54.4</v>
      </c>
      <c r="L36" s="95" t="s">
        <v>394</v>
      </c>
      <c r="M36" s="14">
        <v>1</v>
      </c>
      <c r="N36" s="14">
        <v>2</v>
      </c>
      <c r="O36" s="14">
        <v>2</v>
      </c>
      <c r="P36" s="14">
        <v>5</v>
      </c>
      <c r="Q36" s="14">
        <v>1</v>
      </c>
      <c r="R36" s="14">
        <f t="shared" si="4"/>
        <v>160</v>
      </c>
      <c r="S36" s="14">
        <f t="shared" si="5"/>
        <v>16</v>
      </c>
      <c r="T36" s="14">
        <f t="shared" si="3"/>
        <v>176</v>
      </c>
      <c r="U36" s="125" t="s">
        <v>20</v>
      </c>
      <c r="V36" s="147">
        <v>5</v>
      </c>
      <c r="W36" s="14"/>
      <c r="X36" s="14"/>
      <c r="Y36" s="14"/>
      <c r="Z36" s="14"/>
      <c r="AA36" s="14"/>
      <c r="AB36" s="14"/>
      <c r="AC36" s="14"/>
    </row>
    <row r="37" spans="1:29" ht="20.100000000000001" customHeight="1" x14ac:dyDescent="0.2">
      <c r="A37" s="140">
        <v>30196</v>
      </c>
      <c r="B37" s="140">
        <v>434</v>
      </c>
      <c r="C37" s="16">
        <v>85</v>
      </c>
      <c r="D37" s="16">
        <v>88.1</v>
      </c>
      <c r="E37" s="87">
        <v>56.094000000000001</v>
      </c>
      <c r="F37" s="87">
        <v>58.34</v>
      </c>
      <c r="G37" s="87">
        <f t="shared" si="0"/>
        <v>2.2460000000000022</v>
      </c>
      <c r="H37" s="34" t="s">
        <v>471</v>
      </c>
      <c r="I37" s="18" t="s">
        <v>10</v>
      </c>
      <c r="J37" s="16">
        <v>87.1</v>
      </c>
      <c r="K37" s="16">
        <v>58.1</v>
      </c>
      <c r="L37" s="95" t="s">
        <v>227</v>
      </c>
      <c r="M37" s="14">
        <v>1</v>
      </c>
      <c r="N37" s="14">
        <v>4</v>
      </c>
      <c r="O37" s="14">
        <v>2</v>
      </c>
      <c r="P37" s="14">
        <v>5</v>
      </c>
      <c r="Q37" s="14">
        <v>1</v>
      </c>
      <c r="R37" s="14">
        <f t="shared" si="4"/>
        <v>320</v>
      </c>
      <c r="S37" s="14">
        <f t="shared" si="5"/>
        <v>16</v>
      </c>
      <c r="T37" s="14">
        <f t="shared" si="3"/>
        <v>336</v>
      </c>
      <c r="U37" s="125" t="s">
        <v>20</v>
      </c>
      <c r="V37" s="147">
        <v>5</v>
      </c>
      <c r="W37" s="14"/>
      <c r="X37" s="14"/>
      <c r="Y37" s="14"/>
      <c r="Z37" s="14"/>
      <c r="AA37" s="14"/>
      <c r="AB37" s="14"/>
      <c r="AC37" s="14"/>
    </row>
    <row r="38" spans="1:29" ht="20.100000000000001" customHeight="1" x14ac:dyDescent="0.2">
      <c r="A38" s="140">
        <v>30197</v>
      </c>
      <c r="B38" s="140">
        <v>434</v>
      </c>
      <c r="C38" s="16">
        <v>88.1</v>
      </c>
      <c r="D38" s="16">
        <v>91.2</v>
      </c>
      <c r="E38" s="87">
        <v>58.34</v>
      </c>
      <c r="F38" s="16">
        <v>61.877000000000002</v>
      </c>
      <c r="G38" s="87">
        <f t="shared" si="0"/>
        <v>3.536999999999999</v>
      </c>
      <c r="H38" s="34" t="s">
        <v>472</v>
      </c>
      <c r="I38" s="18" t="s">
        <v>10</v>
      </c>
      <c r="J38" s="16">
        <v>88.3</v>
      </c>
      <c r="K38" s="16">
        <v>59.2</v>
      </c>
      <c r="L38" s="95" t="s">
        <v>228</v>
      </c>
      <c r="M38" s="14">
        <v>1</v>
      </c>
      <c r="N38" s="14">
        <v>4</v>
      </c>
      <c r="O38" s="14">
        <v>2</v>
      </c>
      <c r="P38" s="14">
        <v>5</v>
      </c>
      <c r="Q38" s="14">
        <v>1</v>
      </c>
      <c r="R38" s="14">
        <f t="shared" si="4"/>
        <v>320</v>
      </c>
      <c r="S38" s="14">
        <f t="shared" si="5"/>
        <v>16</v>
      </c>
      <c r="T38" s="14">
        <f t="shared" si="3"/>
        <v>336</v>
      </c>
      <c r="U38" s="125" t="s">
        <v>20</v>
      </c>
      <c r="V38" s="147">
        <v>5</v>
      </c>
      <c r="W38" s="14"/>
      <c r="X38" s="14"/>
      <c r="Y38" s="14"/>
      <c r="Z38" s="14"/>
      <c r="AA38" s="14"/>
      <c r="AB38" s="14"/>
      <c r="AC38" s="14"/>
    </row>
    <row r="39" spans="1:29" ht="20.100000000000001" customHeight="1" x14ac:dyDescent="0.2">
      <c r="A39" s="140">
        <v>30199</v>
      </c>
      <c r="B39" s="140">
        <v>434</v>
      </c>
      <c r="C39" s="16">
        <v>91.2</v>
      </c>
      <c r="D39" s="16">
        <v>115.8</v>
      </c>
      <c r="E39" s="87">
        <v>61.9</v>
      </c>
      <c r="F39" s="87">
        <v>86.688999999999993</v>
      </c>
      <c r="G39" s="87">
        <f t="shared" si="0"/>
        <v>24.788999999999994</v>
      </c>
      <c r="H39" s="14" t="s">
        <v>476</v>
      </c>
      <c r="I39" s="18" t="s">
        <v>9</v>
      </c>
      <c r="J39" s="16">
        <v>102.3</v>
      </c>
      <c r="K39" s="16">
        <v>73.239999999999995</v>
      </c>
      <c r="L39" s="95" t="s">
        <v>229</v>
      </c>
      <c r="M39" s="14">
        <v>1</v>
      </c>
      <c r="N39" s="14">
        <v>1</v>
      </c>
      <c r="O39" s="14">
        <v>1</v>
      </c>
      <c r="P39" s="14">
        <v>5</v>
      </c>
      <c r="Q39" s="14">
        <v>1</v>
      </c>
      <c r="R39" s="14">
        <f>M39*N39*P39*16</f>
        <v>80</v>
      </c>
      <c r="S39" s="14">
        <f>M39*O39*Q39*8</f>
        <v>8</v>
      </c>
      <c r="T39" s="14">
        <f t="shared" si="3"/>
        <v>88</v>
      </c>
      <c r="U39" s="125" t="s">
        <v>20</v>
      </c>
      <c r="V39" s="147">
        <v>5</v>
      </c>
      <c r="W39" s="14"/>
      <c r="X39" s="14"/>
      <c r="Y39" s="14"/>
      <c r="Z39" s="14"/>
      <c r="AA39" s="14"/>
      <c r="AB39" s="14"/>
      <c r="AC39" s="14"/>
    </row>
    <row r="40" spans="1:29" ht="20.100000000000001" customHeight="1" x14ac:dyDescent="0.2">
      <c r="A40" s="140">
        <v>30200</v>
      </c>
      <c r="B40" s="140">
        <v>436</v>
      </c>
      <c r="C40" s="16">
        <v>0</v>
      </c>
      <c r="D40" s="16">
        <v>28.3</v>
      </c>
      <c r="E40" s="87">
        <v>0</v>
      </c>
      <c r="F40" s="87">
        <v>28.282</v>
      </c>
      <c r="G40" s="87">
        <f t="shared" si="0"/>
        <v>28.282</v>
      </c>
      <c r="H40" s="149" t="s">
        <v>473</v>
      </c>
      <c r="I40" s="18" t="s">
        <v>9</v>
      </c>
      <c r="J40" s="16">
        <v>16.899999999999999</v>
      </c>
      <c r="K40" s="16">
        <v>16.899999999999999</v>
      </c>
      <c r="L40" s="95" t="s">
        <v>230</v>
      </c>
      <c r="M40" s="14">
        <v>1</v>
      </c>
      <c r="N40" s="14">
        <v>1</v>
      </c>
      <c r="O40" s="14">
        <v>1</v>
      </c>
      <c r="P40" s="14">
        <v>5</v>
      </c>
      <c r="Q40" s="14">
        <v>1</v>
      </c>
      <c r="R40" s="14">
        <f t="shared" ref="R40:R45" si="6">N40*P40*16</f>
        <v>80</v>
      </c>
      <c r="S40" s="14">
        <f t="shared" ref="S40:S45" si="7">O40*Q40*8</f>
        <v>8</v>
      </c>
      <c r="T40" s="14">
        <f t="shared" si="3"/>
        <v>88</v>
      </c>
      <c r="U40" s="125" t="s">
        <v>20</v>
      </c>
      <c r="V40" s="147">
        <v>5</v>
      </c>
      <c r="W40" s="14"/>
      <c r="X40" s="14"/>
      <c r="Y40" s="14"/>
      <c r="Z40" s="14"/>
      <c r="AA40" s="14"/>
      <c r="AB40" s="14"/>
      <c r="AC40" s="14"/>
    </row>
    <row r="41" spans="1:29" ht="20.100000000000001" customHeight="1" x14ac:dyDescent="0.2">
      <c r="A41" s="140">
        <v>30202</v>
      </c>
      <c r="B41" s="140">
        <v>437</v>
      </c>
      <c r="C41" s="16">
        <v>0</v>
      </c>
      <c r="D41" s="16">
        <v>9.5</v>
      </c>
      <c r="E41" s="87">
        <v>0</v>
      </c>
      <c r="F41" s="87">
        <v>9.4589999999999996</v>
      </c>
      <c r="G41" s="87">
        <f t="shared" si="0"/>
        <v>9.4589999999999996</v>
      </c>
      <c r="H41" s="34" t="s">
        <v>474</v>
      </c>
      <c r="I41" s="18" t="s">
        <v>88</v>
      </c>
      <c r="J41" s="16">
        <v>8.2159999999999993</v>
      </c>
      <c r="K41" s="87">
        <v>8.1999999999999993</v>
      </c>
      <c r="L41" s="95" t="s">
        <v>231</v>
      </c>
      <c r="M41" s="14">
        <v>1</v>
      </c>
      <c r="N41" s="14">
        <v>1</v>
      </c>
      <c r="O41" s="14">
        <v>1</v>
      </c>
      <c r="P41" s="14">
        <v>2</v>
      </c>
      <c r="Q41" s="14">
        <v>1</v>
      </c>
      <c r="R41" s="14">
        <f t="shared" si="6"/>
        <v>32</v>
      </c>
      <c r="S41" s="14">
        <f t="shared" si="7"/>
        <v>8</v>
      </c>
      <c r="T41" s="14">
        <f t="shared" si="3"/>
        <v>40</v>
      </c>
      <c r="U41" s="125" t="s">
        <v>20</v>
      </c>
      <c r="V41" s="147">
        <v>5</v>
      </c>
      <c r="W41" s="14"/>
      <c r="X41" s="14"/>
      <c r="Y41" s="14"/>
      <c r="Z41" s="14"/>
      <c r="AA41" s="14"/>
      <c r="AB41" s="14"/>
      <c r="AC41" s="14"/>
    </row>
    <row r="42" spans="1:29" ht="20.100000000000001" customHeight="1" x14ac:dyDescent="0.2">
      <c r="A42" s="140">
        <v>30290</v>
      </c>
      <c r="B42" s="140">
        <v>310</v>
      </c>
      <c r="C42" s="16">
        <v>4.5</v>
      </c>
      <c r="D42" s="16">
        <v>6.1</v>
      </c>
      <c r="E42" s="87">
        <v>4.4980000000000002</v>
      </c>
      <c r="F42" s="87">
        <v>6.2640000000000002</v>
      </c>
      <c r="G42" s="87">
        <f t="shared" si="0"/>
        <v>1.766</v>
      </c>
      <c r="H42" s="34" t="s">
        <v>48</v>
      </c>
      <c r="I42" s="18" t="s">
        <v>10</v>
      </c>
      <c r="J42" s="16">
        <v>6.0289999999999999</v>
      </c>
      <c r="K42" s="87">
        <v>6</v>
      </c>
      <c r="L42" s="95" t="s">
        <v>196</v>
      </c>
      <c r="M42" s="14">
        <v>1</v>
      </c>
      <c r="N42" s="14">
        <v>2</v>
      </c>
      <c r="O42" s="14">
        <v>2</v>
      </c>
      <c r="P42" s="14">
        <v>5</v>
      </c>
      <c r="Q42" s="14">
        <v>1</v>
      </c>
      <c r="R42" s="14">
        <f t="shared" si="6"/>
        <v>160</v>
      </c>
      <c r="S42" s="14">
        <f t="shared" si="7"/>
        <v>16</v>
      </c>
      <c r="T42" s="14">
        <f t="shared" si="3"/>
        <v>176</v>
      </c>
      <c r="U42" s="125" t="s">
        <v>20</v>
      </c>
      <c r="V42" s="147">
        <v>5</v>
      </c>
      <c r="W42" s="14"/>
      <c r="X42" s="14"/>
      <c r="Y42" s="14"/>
      <c r="Z42" s="14"/>
      <c r="AA42" s="14"/>
      <c r="AB42" s="14"/>
      <c r="AC42" s="14"/>
    </row>
    <row r="43" spans="1:29" ht="20.100000000000001" customHeight="1" x14ac:dyDescent="0.2">
      <c r="A43" s="140">
        <v>30291</v>
      </c>
      <c r="B43" s="140">
        <v>432</v>
      </c>
      <c r="C43" s="16">
        <v>40.5</v>
      </c>
      <c r="D43" s="16">
        <v>43.8</v>
      </c>
      <c r="E43" s="87">
        <v>40.582000000000001</v>
      </c>
      <c r="F43" s="87">
        <v>43.813000000000002</v>
      </c>
      <c r="G43" s="87">
        <f t="shared" si="0"/>
        <v>3.2310000000000016</v>
      </c>
      <c r="H43" s="41" t="s">
        <v>46</v>
      </c>
      <c r="I43" s="18" t="s">
        <v>10</v>
      </c>
      <c r="J43" s="16">
        <v>41.6</v>
      </c>
      <c r="K43" s="87">
        <v>41.6</v>
      </c>
      <c r="L43" s="95" t="s">
        <v>214</v>
      </c>
      <c r="M43" s="14">
        <v>1</v>
      </c>
      <c r="N43" s="14">
        <v>2</v>
      </c>
      <c r="O43" s="14">
        <v>1</v>
      </c>
      <c r="P43" s="14">
        <v>5</v>
      </c>
      <c r="Q43" s="14">
        <v>1</v>
      </c>
      <c r="R43" s="14">
        <f t="shared" si="6"/>
        <v>160</v>
      </c>
      <c r="S43" s="14">
        <f t="shared" si="7"/>
        <v>8</v>
      </c>
      <c r="T43" s="14">
        <f t="shared" si="3"/>
        <v>168</v>
      </c>
      <c r="U43" s="125" t="s">
        <v>20</v>
      </c>
      <c r="V43" s="147">
        <v>5</v>
      </c>
      <c r="W43" s="14"/>
      <c r="X43" s="14"/>
      <c r="Y43" s="14"/>
      <c r="Z43" s="14"/>
      <c r="AA43" s="14"/>
      <c r="AB43" s="14"/>
      <c r="AC43" s="14"/>
    </row>
    <row r="44" spans="1:29" ht="20.100000000000001" customHeight="1" x14ac:dyDescent="0.2">
      <c r="A44" s="140">
        <v>30292</v>
      </c>
      <c r="B44" s="15">
        <v>434</v>
      </c>
      <c r="C44" s="16">
        <v>39.9</v>
      </c>
      <c r="D44" s="16">
        <v>45.7</v>
      </c>
      <c r="E44" s="87">
        <v>10.859</v>
      </c>
      <c r="F44" s="87">
        <v>16.713000000000001</v>
      </c>
      <c r="G44" s="87">
        <f t="shared" si="0"/>
        <v>5.854000000000001</v>
      </c>
      <c r="H44" s="43" t="s">
        <v>219</v>
      </c>
      <c r="I44" s="15" t="s">
        <v>9</v>
      </c>
      <c r="J44" s="16">
        <v>40.5</v>
      </c>
      <c r="K44" s="87">
        <v>11.5</v>
      </c>
      <c r="L44" s="103" t="s">
        <v>220</v>
      </c>
      <c r="M44" s="14">
        <v>1</v>
      </c>
      <c r="N44" s="14">
        <v>4</v>
      </c>
      <c r="O44" s="14">
        <v>2</v>
      </c>
      <c r="P44" s="14">
        <v>5</v>
      </c>
      <c r="Q44" s="14">
        <v>1</v>
      </c>
      <c r="R44" s="14">
        <f t="shared" si="6"/>
        <v>320</v>
      </c>
      <c r="S44" s="14">
        <f t="shared" si="7"/>
        <v>16</v>
      </c>
      <c r="T44" s="14">
        <f t="shared" si="3"/>
        <v>336</v>
      </c>
      <c r="U44" s="125" t="s">
        <v>20</v>
      </c>
      <c r="V44" s="147">
        <v>5</v>
      </c>
      <c r="W44" s="14"/>
      <c r="X44" s="14"/>
      <c r="Y44" s="14"/>
      <c r="Z44" s="14"/>
      <c r="AA44" s="14"/>
      <c r="AB44" s="14"/>
      <c r="AC44" s="14"/>
    </row>
    <row r="45" spans="1:29" ht="20.100000000000001" customHeight="1" x14ac:dyDescent="0.2">
      <c r="A45" s="140">
        <v>30293</v>
      </c>
      <c r="B45" s="140">
        <v>434</v>
      </c>
      <c r="C45" s="16">
        <v>58.7</v>
      </c>
      <c r="D45" s="16">
        <v>63.3</v>
      </c>
      <c r="E45" s="87">
        <v>29.763000000000002</v>
      </c>
      <c r="F45" s="87">
        <v>34.292000000000002</v>
      </c>
      <c r="G45" s="87">
        <f t="shared" si="0"/>
        <v>4.5289999999999999</v>
      </c>
      <c r="H45" s="34" t="s">
        <v>222</v>
      </c>
      <c r="I45" s="18" t="s">
        <v>9</v>
      </c>
      <c r="J45" s="16">
        <v>61.6</v>
      </c>
      <c r="K45" s="87">
        <v>32.6</v>
      </c>
      <c r="L45" s="95" t="s">
        <v>223</v>
      </c>
      <c r="M45" s="14">
        <v>1</v>
      </c>
      <c r="N45" s="14">
        <v>2</v>
      </c>
      <c r="O45" s="14">
        <v>2</v>
      </c>
      <c r="P45" s="14">
        <v>5</v>
      </c>
      <c r="Q45" s="14">
        <v>1</v>
      </c>
      <c r="R45" s="14">
        <f t="shared" si="6"/>
        <v>160</v>
      </c>
      <c r="S45" s="14">
        <f t="shared" si="7"/>
        <v>16</v>
      </c>
      <c r="T45" s="14">
        <f t="shared" si="3"/>
        <v>176</v>
      </c>
      <c r="U45" s="125" t="s">
        <v>20</v>
      </c>
      <c r="V45" s="147">
        <v>5</v>
      </c>
      <c r="W45" s="14"/>
      <c r="X45" s="14"/>
      <c r="Y45" s="14"/>
      <c r="Z45" s="14"/>
      <c r="AA45" s="14"/>
      <c r="AB45" s="14"/>
      <c r="AC45" s="14"/>
    </row>
    <row r="46" spans="1:29" ht="20.100000000000001" customHeight="1" x14ac:dyDescent="0.2">
      <c r="A46" s="139">
        <v>30313</v>
      </c>
      <c r="B46" s="140">
        <v>309</v>
      </c>
      <c r="C46" s="16">
        <v>296</v>
      </c>
      <c r="D46" s="16">
        <v>258</v>
      </c>
      <c r="E46" s="87">
        <v>0</v>
      </c>
      <c r="F46" s="87">
        <v>28.5</v>
      </c>
      <c r="G46" s="87">
        <f t="shared" si="0"/>
        <v>28.5</v>
      </c>
      <c r="H46" s="34" t="s">
        <v>475</v>
      </c>
      <c r="I46" s="18" t="s">
        <v>9</v>
      </c>
      <c r="J46" s="16">
        <v>282.10000000000002</v>
      </c>
      <c r="K46" s="87">
        <v>13.9</v>
      </c>
      <c r="L46" s="95" t="s">
        <v>340</v>
      </c>
      <c r="M46" s="14">
        <v>1</v>
      </c>
      <c r="N46" s="14">
        <v>4</v>
      </c>
      <c r="O46" s="14">
        <v>2</v>
      </c>
      <c r="P46" s="14">
        <v>5</v>
      </c>
      <c r="Q46" s="14">
        <v>1</v>
      </c>
      <c r="R46" s="14">
        <f t="shared" ref="R46:R51" si="8">N46*P46*16</f>
        <v>320</v>
      </c>
      <c r="S46" s="14">
        <f t="shared" ref="S46:S51" si="9">O46*Q46*8</f>
        <v>16</v>
      </c>
      <c r="T46" s="14">
        <f t="shared" si="3"/>
        <v>336</v>
      </c>
      <c r="U46" s="125" t="s">
        <v>20</v>
      </c>
      <c r="V46" s="147">
        <v>5</v>
      </c>
      <c r="W46" s="14"/>
      <c r="X46" s="14"/>
      <c r="Y46" s="14"/>
      <c r="Z46" s="14"/>
      <c r="AA46" s="14"/>
      <c r="AB46" s="14"/>
      <c r="AC46" s="14"/>
    </row>
    <row r="47" spans="1:29" ht="20.100000000000001" customHeight="1" x14ac:dyDescent="0.2">
      <c r="A47" s="140">
        <v>30314</v>
      </c>
      <c r="B47" s="140">
        <v>309</v>
      </c>
      <c r="C47" s="16">
        <v>260.10000000000002</v>
      </c>
      <c r="D47" s="16">
        <v>242.5</v>
      </c>
      <c r="E47" s="87">
        <v>35.875</v>
      </c>
      <c r="F47" s="87">
        <v>44.308999999999997</v>
      </c>
      <c r="G47" s="87">
        <f t="shared" si="0"/>
        <v>8.4339999999999975</v>
      </c>
      <c r="H47" s="41" t="s">
        <v>477</v>
      </c>
      <c r="I47" s="18" t="s">
        <v>9</v>
      </c>
      <c r="J47" s="16">
        <v>255.1</v>
      </c>
      <c r="K47" s="16">
        <v>40.9</v>
      </c>
      <c r="L47" s="95" t="s">
        <v>190</v>
      </c>
      <c r="M47" s="14">
        <v>1</v>
      </c>
      <c r="N47" s="14">
        <v>4</v>
      </c>
      <c r="O47" s="14">
        <v>2</v>
      </c>
      <c r="P47" s="14">
        <v>5</v>
      </c>
      <c r="Q47" s="14">
        <v>1</v>
      </c>
      <c r="R47" s="14">
        <f t="shared" si="8"/>
        <v>320</v>
      </c>
      <c r="S47" s="14">
        <f t="shared" si="9"/>
        <v>16</v>
      </c>
      <c r="T47" s="14">
        <f t="shared" si="3"/>
        <v>336</v>
      </c>
      <c r="U47" s="125" t="s">
        <v>20</v>
      </c>
      <c r="V47" s="147">
        <v>5</v>
      </c>
      <c r="W47" s="14"/>
      <c r="X47" s="14"/>
      <c r="Y47" s="14"/>
      <c r="Z47" s="14"/>
      <c r="AA47" s="14"/>
      <c r="AB47" s="14"/>
      <c r="AC47" s="14"/>
    </row>
    <row r="48" spans="1:29" ht="20.100000000000001" customHeight="1" x14ac:dyDescent="0.2">
      <c r="A48" s="139">
        <v>30315</v>
      </c>
      <c r="B48" s="140">
        <v>310</v>
      </c>
      <c r="C48" s="16">
        <v>23.2</v>
      </c>
      <c r="D48" s="16">
        <v>25.2</v>
      </c>
      <c r="E48" s="87">
        <v>23.26</v>
      </c>
      <c r="F48" s="87">
        <v>25.222999999999999</v>
      </c>
      <c r="G48" s="87">
        <f t="shared" si="0"/>
        <v>1.9629999999999974</v>
      </c>
      <c r="H48" s="34" t="s">
        <v>46</v>
      </c>
      <c r="I48" s="18" t="s">
        <v>10</v>
      </c>
      <c r="J48" s="16">
        <v>24.9</v>
      </c>
      <c r="K48" s="16">
        <v>24.9</v>
      </c>
      <c r="L48" s="95" t="s">
        <v>199</v>
      </c>
      <c r="M48" s="14">
        <v>1</v>
      </c>
      <c r="N48" s="14">
        <v>2</v>
      </c>
      <c r="O48" s="14">
        <v>2</v>
      </c>
      <c r="P48" s="14">
        <v>5</v>
      </c>
      <c r="Q48" s="14">
        <v>1</v>
      </c>
      <c r="R48" s="14">
        <f t="shared" si="8"/>
        <v>160</v>
      </c>
      <c r="S48" s="14">
        <f t="shared" si="9"/>
        <v>16</v>
      </c>
      <c r="T48" s="14">
        <f t="shared" si="3"/>
        <v>176</v>
      </c>
      <c r="U48" s="125" t="s">
        <v>20</v>
      </c>
      <c r="V48" s="161">
        <v>5</v>
      </c>
      <c r="W48" s="14"/>
      <c r="X48" s="14"/>
      <c r="Y48" s="14"/>
      <c r="Z48" s="14"/>
      <c r="AA48" s="14"/>
      <c r="AB48" s="14"/>
      <c r="AC48" s="14"/>
    </row>
    <row r="49" spans="1:29" ht="20.100000000000001" customHeight="1" x14ac:dyDescent="0.2">
      <c r="A49" s="139">
        <v>30324</v>
      </c>
      <c r="B49" s="140" t="s">
        <v>191</v>
      </c>
      <c r="C49" s="16">
        <v>236.3</v>
      </c>
      <c r="D49" s="16">
        <v>242.5</v>
      </c>
      <c r="E49" s="16">
        <v>236.3</v>
      </c>
      <c r="F49" s="16">
        <v>242.5</v>
      </c>
      <c r="G49" s="16">
        <f t="shared" si="0"/>
        <v>6.1999999999999886</v>
      </c>
      <c r="H49" s="41" t="s">
        <v>480</v>
      </c>
      <c r="I49" s="18" t="s">
        <v>9</v>
      </c>
      <c r="J49" s="16">
        <v>240.7</v>
      </c>
      <c r="K49" s="88">
        <v>240.7</v>
      </c>
      <c r="L49" s="95" t="s">
        <v>192</v>
      </c>
      <c r="M49" s="14">
        <v>1</v>
      </c>
      <c r="N49" s="14">
        <v>2</v>
      </c>
      <c r="O49" s="14">
        <v>1</v>
      </c>
      <c r="P49" s="14">
        <v>5</v>
      </c>
      <c r="Q49" s="14">
        <v>1</v>
      </c>
      <c r="R49" s="14">
        <f t="shared" si="8"/>
        <v>160</v>
      </c>
      <c r="S49" s="14">
        <f t="shared" si="9"/>
        <v>8</v>
      </c>
      <c r="T49" s="14">
        <f t="shared" si="3"/>
        <v>168</v>
      </c>
      <c r="U49" s="125" t="s">
        <v>20</v>
      </c>
      <c r="V49" s="147">
        <v>5</v>
      </c>
      <c r="W49" s="14"/>
      <c r="X49" s="14"/>
      <c r="Y49" s="14"/>
      <c r="Z49" s="14"/>
      <c r="AA49" s="14"/>
      <c r="AB49" s="14"/>
      <c r="AC49" s="14"/>
    </row>
    <row r="50" spans="1:29" ht="20.100000000000001" customHeight="1" x14ac:dyDescent="0.2">
      <c r="A50" s="140">
        <v>30325</v>
      </c>
      <c r="B50" s="140" t="s">
        <v>191</v>
      </c>
      <c r="C50" s="24">
        <v>229.1</v>
      </c>
      <c r="D50" s="16">
        <v>236.2</v>
      </c>
      <c r="E50" s="16">
        <v>229.1</v>
      </c>
      <c r="F50" s="16">
        <v>236.2</v>
      </c>
      <c r="G50" s="16">
        <f t="shared" si="0"/>
        <v>7.0999999999999943</v>
      </c>
      <c r="H50" s="41" t="s">
        <v>193</v>
      </c>
      <c r="I50" s="18" t="s">
        <v>9</v>
      </c>
      <c r="J50" s="16">
        <v>233.4</v>
      </c>
      <c r="K50" s="16">
        <v>233.4</v>
      </c>
      <c r="L50" s="95" t="s">
        <v>194</v>
      </c>
      <c r="M50" s="14">
        <v>1</v>
      </c>
      <c r="N50" s="14">
        <v>4</v>
      </c>
      <c r="O50" s="14">
        <v>2</v>
      </c>
      <c r="P50" s="14">
        <v>5</v>
      </c>
      <c r="Q50" s="14">
        <v>1</v>
      </c>
      <c r="R50" s="14">
        <f t="shared" si="8"/>
        <v>320</v>
      </c>
      <c r="S50" s="14">
        <f t="shared" si="9"/>
        <v>16</v>
      </c>
      <c r="T50" s="14">
        <f t="shared" si="3"/>
        <v>336</v>
      </c>
      <c r="U50" s="125" t="s">
        <v>20</v>
      </c>
      <c r="V50" s="147">
        <v>5</v>
      </c>
      <c r="W50" s="14"/>
      <c r="X50" s="14"/>
      <c r="Y50" s="14"/>
      <c r="Z50" s="14"/>
      <c r="AA50" s="14"/>
      <c r="AB50" s="14"/>
      <c r="AC50" s="14"/>
    </row>
    <row r="51" spans="1:29" ht="20.100000000000001" customHeight="1" x14ac:dyDescent="0.2">
      <c r="A51" s="139">
        <v>30326</v>
      </c>
      <c r="B51" s="140" t="s">
        <v>191</v>
      </c>
      <c r="C51" s="16">
        <v>213.8</v>
      </c>
      <c r="D51" s="16">
        <v>229.1</v>
      </c>
      <c r="E51" s="16">
        <v>213.8</v>
      </c>
      <c r="F51" s="16">
        <v>229.1</v>
      </c>
      <c r="G51" s="16">
        <f t="shared" si="0"/>
        <v>15.299999999999983</v>
      </c>
      <c r="H51" s="41" t="s">
        <v>481</v>
      </c>
      <c r="I51" s="18" t="s">
        <v>9</v>
      </c>
      <c r="J51" s="16">
        <v>223</v>
      </c>
      <c r="K51" s="16">
        <v>223</v>
      </c>
      <c r="L51" s="95" t="s">
        <v>195</v>
      </c>
      <c r="M51" s="14">
        <v>1</v>
      </c>
      <c r="N51" s="14">
        <v>2</v>
      </c>
      <c r="O51" s="14">
        <v>1</v>
      </c>
      <c r="P51" s="14">
        <v>5</v>
      </c>
      <c r="Q51" s="14">
        <v>1</v>
      </c>
      <c r="R51" s="14">
        <f t="shared" si="8"/>
        <v>160</v>
      </c>
      <c r="S51" s="14">
        <f t="shared" si="9"/>
        <v>8</v>
      </c>
      <c r="T51" s="14">
        <f t="shared" si="3"/>
        <v>168</v>
      </c>
      <c r="U51" s="125" t="s">
        <v>20</v>
      </c>
      <c r="V51" s="147">
        <v>5</v>
      </c>
      <c r="W51" s="14"/>
      <c r="X51" s="14"/>
      <c r="Y51" s="14"/>
      <c r="Z51" s="14"/>
      <c r="AA51" s="14"/>
      <c r="AB51" s="14"/>
      <c r="AC51" s="14"/>
    </row>
    <row r="52" spans="1:29" x14ac:dyDescent="0.2">
      <c r="I52" s="48">
        <f>COUNTIF(I9:I51,"P")</f>
        <v>29</v>
      </c>
      <c r="J52" s="83" t="s">
        <v>285</v>
      </c>
      <c r="K52" s="5"/>
      <c r="N52" s="14">
        <f t="shared" ref="N52:T52" si="10">SUM(N9:N51)</f>
        <v>89</v>
      </c>
      <c r="O52" s="14">
        <f t="shared" si="10"/>
        <v>64</v>
      </c>
      <c r="P52" s="14">
        <f t="shared" si="10"/>
        <v>200</v>
      </c>
      <c r="Q52" s="14">
        <f t="shared" si="10"/>
        <v>43</v>
      </c>
      <c r="R52" s="14">
        <f t="shared" si="10"/>
        <v>6800</v>
      </c>
      <c r="S52" s="14">
        <f t="shared" si="10"/>
        <v>504</v>
      </c>
      <c r="T52" s="84">
        <f t="shared" si="10"/>
        <v>7304</v>
      </c>
    </row>
    <row r="53" spans="1:29" x14ac:dyDescent="0.2">
      <c r="I53" s="48">
        <f>COUNTIF(I9:I51,"M")</f>
        <v>9</v>
      </c>
      <c r="J53" s="5" t="s">
        <v>10</v>
      </c>
      <c r="K53" s="5"/>
      <c r="N53" s="6"/>
    </row>
    <row r="54" spans="1:29" ht="20.25" thickBot="1" x14ac:dyDescent="0.25">
      <c r="I54" s="25">
        <f>COUNTIF(I9:I51,"Z")</f>
        <v>5</v>
      </c>
      <c r="J54" s="1" t="s">
        <v>88</v>
      </c>
      <c r="K54" s="1"/>
      <c r="N54" s="6"/>
    </row>
    <row r="55" spans="1:29" x14ac:dyDescent="0.2">
      <c r="I55" s="23">
        <f>SUM(I52:I54)</f>
        <v>43</v>
      </c>
    </row>
  </sheetData>
  <autoFilter ref="A4:AB55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AA4:AC4"/>
    <mergeCell ref="AC5:AC7"/>
    <mergeCell ref="W5:W7"/>
    <mergeCell ref="Q4:Q7"/>
    <mergeCell ref="R4:R6"/>
    <mergeCell ref="S4:S6"/>
    <mergeCell ref="T4:T6"/>
    <mergeCell ref="U4:U7"/>
    <mergeCell ref="V4:V7"/>
    <mergeCell ref="W4:Z4"/>
    <mergeCell ref="X5:X7"/>
    <mergeCell ref="Y5:Y7"/>
    <mergeCell ref="Z5:Z7"/>
    <mergeCell ref="AA5:AA7"/>
    <mergeCell ref="AB5:AB7"/>
    <mergeCell ref="A2:C2"/>
    <mergeCell ref="A4:A7"/>
    <mergeCell ref="B4:B7"/>
    <mergeCell ref="C4:H4"/>
    <mergeCell ref="I4:I7"/>
    <mergeCell ref="F6:F7"/>
    <mergeCell ref="C5:D5"/>
    <mergeCell ref="E5:F5"/>
    <mergeCell ref="G5:G7"/>
    <mergeCell ref="H5:H7"/>
    <mergeCell ref="C6:C7"/>
    <mergeCell ref="D6:D7"/>
    <mergeCell ref="E6:E7"/>
    <mergeCell ref="J4:L4"/>
    <mergeCell ref="M4:M7"/>
    <mergeCell ref="N4:N7"/>
    <mergeCell ref="O4:O7"/>
    <mergeCell ref="P4:P7"/>
    <mergeCell ref="J5:J7"/>
    <mergeCell ref="K5:K7"/>
    <mergeCell ref="L5:L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3"/>
  <sheetViews>
    <sheetView view="pageBreakPreview" zoomScale="60" zoomScaleNormal="90" workbookViewId="0">
      <selection activeCell="K41" sqref="K41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8.42578125" style="5" customWidth="1"/>
    <col min="9" max="9" width="10.7109375" style="5" customWidth="1"/>
    <col min="10" max="11" width="12.42578125" style="4" customWidth="1"/>
    <col min="12" max="12" width="90.8554687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554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39">
        <v>30203</v>
      </c>
      <c r="B9" s="139">
        <v>302</v>
      </c>
      <c r="C9" s="20">
        <v>12.6</v>
      </c>
      <c r="D9" s="20">
        <v>15.3</v>
      </c>
      <c r="E9" s="20">
        <v>12.645</v>
      </c>
      <c r="F9" s="20">
        <v>19.899999999999999</v>
      </c>
      <c r="G9" s="20">
        <f t="shared" ref="G9:G36" si="0">SUM(F9-E9)</f>
        <v>7.254999999999999</v>
      </c>
      <c r="H9" s="47" t="s">
        <v>232</v>
      </c>
      <c r="I9" s="139" t="s">
        <v>9</v>
      </c>
      <c r="J9" s="20">
        <v>14.2</v>
      </c>
      <c r="K9" s="20">
        <v>14.31</v>
      </c>
      <c r="L9" s="99" t="s">
        <v>21</v>
      </c>
      <c r="M9" s="46">
        <v>1</v>
      </c>
      <c r="N9" s="46">
        <v>1</v>
      </c>
      <c r="O9" s="46">
        <v>1</v>
      </c>
      <c r="P9" s="46">
        <v>5</v>
      </c>
      <c r="Q9" s="46">
        <v>1</v>
      </c>
      <c r="R9" s="46">
        <f t="shared" ref="R9:R38" si="1">N9*P9*16</f>
        <v>80</v>
      </c>
      <c r="S9" s="46">
        <f>O9*Q9*8</f>
        <v>8</v>
      </c>
      <c r="T9" s="46">
        <f t="shared" ref="T9:T38" si="2">SUM(R9:S9)</f>
        <v>88</v>
      </c>
      <c r="U9" s="125" t="s">
        <v>22</v>
      </c>
      <c r="V9" s="147">
        <v>6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39">
        <v>30204</v>
      </c>
      <c r="B10" s="139">
        <v>302</v>
      </c>
      <c r="C10" s="20">
        <v>19.899999999999999</v>
      </c>
      <c r="D10" s="20">
        <v>33.4</v>
      </c>
      <c r="E10" s="20">
        <v>19.657</v>
      </c>
      <c r="F10" s="20">
        <v>33.398000000000003</v>
      </c>
      <c r="G10" s="20">
        <f t="shared" si="0"/>
        <v>13.741000000000003</v>
      </c>
      <c r="H10" s="47" t="s">
        <v>482</v>
      </c>
      <c r="I10" s="139" t="s">
        <v>9</v>
      </c>
      <c r="J10" s="20">
        <v>31.9</v>
      </c>
      <c r="K10" s="78">
        <v>31.725000000000001</v>
      </c>
      <c r="L10" s="98" t="s">
        <v>235</v>
      </c>
      <c r="M10" s="45">
        <v>1</v>
      </c>
      <c r="N10" s="45">
        <v>2</v>
      </c>
      <c r="O10" s="45">
        <v>2</v>
      </c>
      <c r="P10" s="45">
        <v>5</v>
      </c>
      <c r="Q10" s="45">
        <v>1</v>
      </c>
      <c r="R10" s="45">
        <f t="shared" si="1"/>
        <v>160</v>
      </c>
      <c r="S10" s="45">
        <f>O10*Q10*8</f>
        <v>16</v>
      </c>
      <c r="T10" s="45">
        <f t="shared" si="2"/>
        <v>176</v>
      </c>
      <c r="U10" s="128" t="s">
        <v>22</v>
      </c>
      <c r="V10" s="147">
        <v>6</v>
      </c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39">
        <v>30206</v>
      </c>
      <c r="B11" s="139">
        <v>303</v>
      </c>
      <c r="C11" s="20">
        <v>26.6</v>
      </c>
      <c r="D11" s="20">
        <v>37.5</v>
      </c>
      <c r="E11" s="20">
        <v>26.478000000000002</v>
      </c>
      <c r="F11" s="20">
        <v>40.802999999999997</v>
      </c>
      <c r="G11" s="20">
        <f t="shared" si="0"/>
        <v>14.324999999999996</v>
      </c>
      <c r="H11" s="47" t="s">
        <v>483</v>
      </c>
      <c r="I11" s="139" t="s">
        <v>9</v>
      </c>
      <c r="J11" s="20">
        <v>28.6</v>
      </c>
      <c r="K11" s="78">
        <v>28.5</v>
      </c>
      <c r="L11" s="99" t="s">
        <v>236</v>
      </c>
      <c r="M11" s="46">
        <v>1</v>
      </c>
      <c r="N11" s="46">
        <v>2</v>
      </c>
      <c r="O11" s="45">
        <v>1</v>
      </c>
      <c r="P11" s="46">
        <v>5</v>
      </c>
      <c r="Q11" s="46">
        <v>1</v>
      </c>
      <c r="R11" s="46">
        <f t="shared" si="1"/>
        <v>160</v>
      </c>
      <c r="S11" s="46">
        <f>O11*Q11*8</f>
        <v>8</v>
      </c>
      <c r="T11" s="46">
        <f t="shared" si="2"/>
        <v>168</v>
      </c>
      <c r="U11" s="125" t="s">
        <v>22</v>
      </c>
      <c r="V11" s="147">
        <v>6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39">
        <v>30207</v>
      </c>
      <c r="B12" s="139">
        <v>305</v>
      </c>
      <c r="C12" s="20">
        <v>0</v>
      </c>
      <c r="D12" s="20">
        <v>1.6</v>
      </c>
      <c r="E12" s="20">
        <v>0</v>
      </c>
      <c r="F12" s="20">
        <v>2.1549999999999998</v>
      </c>
      <c r="G12" s="20">
        <f t="shared" si="0"/>
        <v>2.1549999999999998</v>
      </c>
      <c r="H12" s="47" t="s">
        <v>484</v>
      </c>
      <c r="I12" s="139" t="s">
        <v>9</v>
      </c>
      <c r="J12" s="20">
        <v>0.7</v>
      </c>
      <c r="K12" s="78">
        <v>0.72499999999999998</v>
      </c>
      <c r="L12" s="98" t="s">
        <v>237</v>
      </c>
      <c r="M12" s="46">
        <v>1</v>
      </c>
      <c r="N12" s="80">
        <v>2</v>
      </c>
      <c r="O12" s="46">
        <v>2</v>
      </c>
      <c r="P12" s="46">
        <v>5</v>
      </c>
      <c r="Q12" s="46">
        <v>1</v>
      </c>
      <c r="R12" s="46">
        <f t="shared" si="1"/>
        <v>160</v>
      </c>
      <c r="S12" s="46">
        <v>16</v>
      </c>
      <c r="T12" s="46">
        <f t="shared" si="2"/>
        <v>176</v>
      </c>
      <c r="U12" s="125" t="s">
        <v>22</v>
      </c>
      <c r="V12" s="147">
        <v>6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39">
        <v>30208</v>
      </c>
      <c r="B13" s="139">
        <v>305</v>
      </c>
      <c r="C13" s="20">
        <v>1.6</v>
      </c>
      <c r="D13" s="20">
        <v>5.4</v>
      </c>
      <c r="E13" s="20">
        <v>2.1549999999999998</v>
      </c>
      <c r="F13" s="20">
        <v>7.4059999999999997</v>
      </c>
      <c r="G13" s="20">
        <f t="shared" si="0"/>
        <v>5.2509999999999994</v>
      </c>
      <c r="H13" s="47" t="s">
        <v>485</v>
      </c>
      <c r="I13" s="139" t="s">
        <v>9</v>
      </c>
      <c r="J13" s="20">
        <v>4.8</v>
      </c>
      <c r="K13" s="78">
        <v>4.7750000000000004</v>
      </c>
      <c r="L13" s="98" t="s">
        <v>238</v>
      </c>
      <c r="M13" s="46">
        <v>1</v>
      </c>
      <c r="N13" s="46">
        <v>2</v>
      </c>
      <c r="O13" s="46">
        <v>2</v>
      </c>
      <c r="P13" s="46">
        <v>5</v>
      </c>
      <c r="Q13" s="46">
        <v>1</v>
      </c>
      <c r="R13" s="46">
        <f t="shared" si="1"/>
        <v>160</v>
      </c>
      <c r="S13" s="46">
        <f t="shared" ref="S13:S38" si="3">O13*Q13*8</f>
        <v>16</v>
      </c>
      <c r="T13" s="46">
        <f t="shared" si="2"/>
        <v>176</v>
      </c>
      <c r="U13" s="125" t="s">
        <v>22</v>
      </c>
      <c r="V13" s="147">
        <v>6</v>
      </c>
      <c r="W13" s="14"/>
      <c r="X13" s="14"/>
      <c r="Y13" s="14"/>
      <c r="Z13" s="14"/>
      <c r="AA13" s="14"/>
      <c r="AB13" s="14"/>
      <c r="AC13" s="14"/>
    </row>
    <row r="14" spans="1:29" ht="20.100000000000001" customHeight="1" x14ac:dyDescent="0.2">
      <c r="A14" s="139">
        <v>30210</v>
      </c>
      <c r="B14" s="139">
        <v>305</v>
      </c>
      <c r="C14" s="20">
        <v>10.4</v>
      </c>
      <c r="D14" s="20">
        <v>19.5</v>
      </c>
      <c r="E14" s="20">
        <v>14.271000000000001</v>
      </c>
      <c r="F14" s="20">
        <v>20.568999999999999</v>
      </c>
      <c r="G14" s="20">
        <f t="shared" si="0"/>
        <v>6.2979999999999983</v>
      </c>
      <c r="H14" s="47" t="s">
        <v>23</v>
      </c>
      <c r="I14" s="139" t="s">
        <v>9</v>
      </c>
      <c r="J14" s="20">
        <v>13.6</v>
      </c>
      <c r="K14" s="20">
        <v>13.56</v>
      </c>
      <c r="L14" s="98" t="s">
        <v>239</v>
      </c>
      <c r="M14" s="46">
        <v>1</v>
      </c>
      <c r="N14" s="46">
        <v>1</v>
      </c>
      <c r="O14" s="46">
        <v>1</v>
      </c>
      <c r="P14" s="46">
        <v>5</v>
      </c>
      <c r="Q14" s="46">
        <v>1</v>
      </c>
      <c r="R14" s="14">
        <f t="shared" si="1"/>
        <v>80</v>
      </c>
      <c r="S14" s="14">
        <f t="shared" si="3"/>
        <v>8</v>
      </c>
      <c r="T14" s="14">
        <f t="shared" si="2"/>
        <v>88</v>
      </c>
      <c r="U14" s="125" t="s">
        <v>22</v>
      </c>
      <c r="V14" s="147">
        <v>6</v>
      </c>
      <c r="W14" s="14"/>
      <c r="X14" s="14"/>
      <c r="Y14" s="14"/>
      <c r="Z14" s="14"/>
      <c r="AA14" s="14"/>
      <c r="AB14" s="14"/>
      <c r="AC14" s="14"/>
    </row>
    <row r="15" spans="1:29" ht="20.100000000000001" customHeight="1" x14ac:dyDescent="0.2">
      <c r="A15" s="139">
        <v>30211</v>
      </c>
      <c r="B15" s="139">
        <v>305</v>
      </c>
      <c r="C15" s="20">
        <v>19.5</v>
      </c>
      <c r="D15" s="20">
        <v>29.3</v>
      </c>
      <c r="E15" s="20">
        <v>20.568999999999999</v>
      </c>
      <c r="F15" s="20">
        <v>31.675000000000001</v>
      </c>
      <c r="G15" s="20">
        <f t="shared" si="0"/>
        <v>11.106000000000002</v>
      </c>
      <c r="H15" s="47" t="s">
        <v>486</v>
      </c>
      <c r="I15" s="139" t="s">
        <v>88</v>
      </c>
      <c r="J15" s="20">
        <v>19.899999999999999</v>
      </c>
      <c r="K15" s="78">
        <v>20.56</v>
      </c>
      <c r="L15" s="98" t="s">
        <v>24</v>
      </c>
      <c r="M15" s="46">
        <v>1</v>
      </c>
      <c r="N15" s="46">
        <v>1</v>
      </c>
      <c r="O15" s="46">
        <v>1</v>
      </c>
      <c r="P15" s="46">
        <v>2</v>
      </c>
      <c r="Q15" s="46">
        <v>1</v>
      </c>
      <c r="R15" s="14">
        <f t="shared" si="1"/>
        <v>32</v>
      </c>
      <c r="S15" s="14">
        <f t="shared" si="3"/>
        <v>8</v>
      </c>
      <c r="T15" s="14">
        <f t="shared" si="2"/>
        <v>40</v>
      </c>
      <c r="U15" s="125" t="s">
        <v>22</v>
      </c>
      <c r="V15" s="147">
        <v>6</v>
      </c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39">
        <v>30213</v>
      </c>
      <c r="B16" s="139">
        <v>305</v>
      </c>
      <c r="C16" s="20">
        <v>29.3</v>
      </c>
      <c r="D16" s="20">
        <v>33.1</v>
      </c>
      <c r="E16" s="20">
        <v>31.675000000000001</v>
      </c>
      <c r="F16" s="20">
        <v>32.811999999999998</v>
      </c>
      <c r="G16" s="20">
        <f t="shared" si="0"/>
        <v>1.1369999999999969</v>
      </c>
      <c r="H16" s="47" t="s">
        <v>62</v>
      </c>
      <c r="I16" s="139" t="s">
        <v>10</v>
      </c>
      <c r="J16" s="20">
        <v>31.2</v>
      </c>
      <c r="K16" s="78">
        <v>32</v>
      </c>
      <c r="L16" s="98" t="s">
        <v>240</v>
      </c>
      <c r="M16" s="14">
        <v>1</v>
      </c>
      <c r="N16" s="14">
        <v>2</v>
      </c>
      <c r="O16" s="46">
        <v>2</v>
      </c>
      <c r="P16" s="14">
        <v>5</v>
      </c>
      <c r="Q16" s="14">
        <v>1</v>
      </c>
      <c r="R16" s="14">
        <f t="shared" si="1"/>
        <v>160</v>
      </c>
      <c r="S16" s="14">
        <f t="shared" si="3"/>
        <v>16</v>
      </c>
      <c r="T16" s="14">
        <f t="shared" si="2"/>
        <v>176</v>
      </c>
      <c r="U16" s="125" t="s">
        <v>22</v>
      </c>
      <c r="V16" s="147">
        <v>6</v>
      </c>
      <c r="W16" s="14"/>
      <c r="X16" s="14"/>
      <c r="Y16" s="14"/>
      <c r="Z16" s="14"/>
      <c r="AA16" s="14"/>
      <c r="AB16" s="14"/>
      <c r="AC16" s="14"/>
    </row>
    <row r="17" spans="1:249" s="28" customFormat="1" ht="20.100000000000001" customHeight="1" x14ac:dyDescent="0.2">
      <c r="A17" s="139">
        <v>30214</v>
      </c>
      <c r="B17" s="139">
        <v>305</v>
      </c>
      <c r="C17" s="20">
        <v>33.1</v>
      </c>
      <c r="D17" s="20">
        <v>49.1</v>
      </c>
      <c r="E17" s="20">
        <v>32.811999999999998</v>
      </c>
      <c r="F17" s="20">
        <v>49.962000000000003</v>
      </c>
      <c r="G17" s="20">
        <f t="shared" si="0"/>
        <v>17.150000000000006</v>
      </c>
      <c r="H17" s="47" t="s">
        <v>487</v>
      </c>
      <c r="I17" s="139" t="s">
        <v>9</v>
      </c>
      <c r="J17" s="20">
        <v>44.46</v>
      </c>
      <c r="K17" s="78">
        <v>44.46</v>
      </c>
      <c r="L17" s="98" t="s">
        <v>241</v>
      </c>
      <c r="M17" s="14">
        <v>1</v>
      </c>
      <c r="N17" s="14">
        <v>1</v>
      </c>
      <c r="O17" s="45">
        <v>1</v>
      </c>
      <c r="P17" s="14">
        <v>5</v>
      </c>
      <c r="Q17" s="14">
        <v>1</v>
      </c>
      <c r="R17" s="14">
        <f t="shared" si="1"/>
        <v>80</v>
      </c>
      <c r="S17" s="14">
        <f t="shared" si="3"/>
        <v>8</v>
      </c>
      <c r="T17" s="14">
        <f t="shared" si="2"/>
        <v>88</v>
      </c>
      <c r="U17" s="125" t="s">
        <v>22</v>
      </c>
      <c r="V17" s="147">
        <v>6</v>
      </c>
      <c r="W17" s="14"/>
      <c r="X17" s="14"/>
      <c r="Y17" s="14"/>
      <c r="Z17" s="14"/>
      <c r="AA17" s="14"/>
      <c r="AB17" s="14"/>
      <c r="AC17" s="1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</row>
    <row r="18" spans="1:249" s="28" customFormat="1" ht="20.100000000000001" customHeight="1" x14ac:dyDescent="0.2">
      <c r="A18" s="139">
        <v>30215</v>
      </c>
      <c r="B18" s="139">
        <v>305</v>
      </c>
      <c r="C18" s="20">
        <v>49.1</v>
      </c>
      <c r="D18" s="20">
        <v>61.6</v>
      </c>
      <c r="E18" s="20">
        <v>49.962000000000003</v>
      </c>
      <c r="F18" s="20">
        <v>61.496000000000002</v>
      </c>
      <c r="G18" s="20">
        <f t="shared" si="0"/>
        <v>11.533999999999999</v>
      </c>
      <c r="H18" s="47" t="s">
        <v>488</v>
      </c>
      <c r="I18" s="139" t="s">
        <v>88</v>
      </c>
      <c r="J18" s="20">
        <v>57</v>
      </c>
      <c r="K18" s="78">
        <v>56.924999999999997</v>
      </c>
      <c r="L18" s="98" t="s">
        <v>25</v>
      </c>
      <c r="M18" s="14">
        <v>1</v>
      </c>
      <c r="N18" s="14">
        <v>1</v>
      </c>
      <c r="O18" s="46">
        <v>1</v>
      </c>
      <c r="P18" s="14">
        <v>2</v>
      </c>
      <c r="Q18" s="14">
        <v>1</v>
      </c>
      <c r="R18" s="14">
        <f t="shared" si="1"/>
        <v>32</v>
      </c>
      <c r="S18" s="14">
        <f t="shared" si="3"/>
        <v>8</v>
      </c>
      <c r="T18" s="14">
        <f t="shared" si="2"/>
        <v>40</v>
      </c>
      <c r="U18" s="125" t="s">
        <v>22</v>
      </c>
      <c r="V18" s="147">
        <v>6</v>
      </c>
      <c r="W18" s="114"/>
      <c r="X18" s="114"/>
      <c r="Y18" s="114"/>
      <c r="Z18" s="114"/>
      <c r="AA18" s="114"/>
      <c r="AB18" s="114"/>
      <c r="AC18" s="11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</row>
    <row r="19" spans="1:249" s="28" customFormat="1" ht="20.100000000000001" customHeight="1" x14ac:dyDescent="0.2">
      <c r="A19" s="81">
        <v>30216</v>
      </c>
      <c r="B19" s="81">
        <v>306</v>
      </c>
      <c r="C19" s="20">
        <v>9.8000000000000007</v>
      </c>
      <c r="D19" s="20">
        <v>17</v>
      </c>
      <c r="E19" s="20">
        <v>9.7409999999999997</v>
      </c>
      <c r="F19" s="86">
        <v>29.641999999999999</v>
      </c>
      <c r="G19" s="20">
        <f t="shared" si="0"/>
        <v>19.901</v>
      </c>
      <c r="H19" s="47" t="s">
        <v>489</v>
      </c>
      <c r="I19" s="139" t="s">
        <v>9</v>
      </c>
      <c r="J19" s="38">
        <v>14.3</v>
      </c>
      <c r="K19" s="38">
        <v>14.26</v>
      </c>
      <c r="L19" s="99" t="s">
        <v>26</v>
      </c>
      <c r="M19" s="31">
        <v>1</v>
      </c>
      <c r="N19" s="31">
        <v>1</v>
      </c>
      <c r="O19" s="45">
        <v>1</v>
      </c>
      <c r="P19" s="14">
        <v>5</v>
      </c>
      <c r="Q19" s="14">
        <v>1</v>
      </c>
      <c r="R19" s="14">
        <f t="shared" si="1"/>
        <v>80</v>
      </c>
      <c r="S19" s="14">
        <f t="shared" si="3"/>
        <v>8</v>
      </c>
      <c r="T19" s="14">
        <f t="shared" si="2"/>
        <v>88</v>
      </c>
      <c r="U19" s="125" t="s">
        <v>22</v>
      </c>
      <c r="V19" s="147">
        <v>6</v>
      </c>
      <c r="W19" s="14"/>
      <c r="X19" s="14"/>
      <c r="Y19" s="14"/>
      <c r="Z19" s="14"/>
      <c r="AA19" s="14"/>
      <c r="AB19" s="14"/>
      <c r="AC19" s="14"/>
    </row>
    <row r="20" spans="1:249" s="28" customFormat="1" ht="20.100000000000001" customHeight="1" x14ac:dyDescent="0.2">
      <c r="A20" s="81">
        <v>30218</v>
      </c>
      <c r="B20" s="81">
        <v>306</v>
      </c>
      <c r="C20" s="20">
        <v>27.4</v>
      </c>
      <c r="D20" s="20">
        <v>32.6</v>
      </c>
      <c r="E20" s="20">
        <v>29.641999999999999</v>
      </c>
      <c r="F20" s="20">
        <v>31.896000000000001</v>
      </c>
      <c r="G20" s="20">
        <f t="shared" si="0"/>
        <v>2.2540000000000013</v>
      </c>
      <c r="H20" s="47" t="s">
        <v>63</v>
      </c>
      <c r="I20" s="139" t="s">
        <v>9</v>
      </c>
      <c r="J20" s="38">
        <v>31.8</v>
      </c>
      <c r="K20" s="74">
        <v>31.75</v>
      </c>
      <c r="L20" s="98" t="s">
        <v>242</v>
      </c>
      <c r="M20" s="14">
        <v>1</v>
      </c>
      <c r="N20" s="47">
        <v>2</v>
      </c>
      <c r="O20" s="14">
        <v>2</v>
      </c>
      <c r="P20" s="31">
        <v>5</v>
      </c>
      <c r="Q20" s="31">
        <v>1</v>
      </c>
      <c r="R20" s="14">
        <f t="shared" si="1"/>
        <v>160</v>
      </c>
      <c r="S20" s="14">
        <f t="shared" si="3"/>
        <v>16</v>
      </c>
      <c r="T20" s="14">
        <f t="shared" si="2"/>
        <v>176</v>
      </c>
      <c r="U20" s="125" t="s">
        <v>22</v>
      </c>
      <c r="V20" s="147">
        <v>6</v>
      </c>
      <c r="W20" s="14"/>
      <c r="X20" s="14"/>
      <c r="Y20" s="14"/>
      <c r="Z20" s="14"/>
      <c r="AA20" s="14"/>
      <c r="AB20" s="14"/>
      <c r="AC20" s="14"/>
    </row>
    <row r="21" spans="1:249" s="28" customFormat="1" ht="20.100000000000001" customHeight="1" x14ac:dyDescent="0.2">
      <c r="A21" s="81">
        <v>30219</v>
      </c>
      <c r="B21" s="81">
        <v>306</v>
      </c>
      <c r="C21" s="20">
        <v>32.6</v>
      </c>
      <c r="D21" s="20">
        <v>35.700000000000003</v>
      </c>
      <c r="E21" s="20">
        <v>31.869</v>
      </c>
      <c r="F21" s="16">
        <v>45.933999999999997</v>
      </c>
      <c r="G21" s="20">
        <f t="shared" si="0"/>
        <v>14.064999999999998</v>
      </c>
      <c r="H21" s="149" t="s">
        <v>490</v>
      </c>
      <c r="I21" s="18" t="s">
        <v>88</v>
      </c>
      <c r="J21" s="16">
        <v>37.700000000000003</v>
      </c>
      <c r="K21" s="88">
        <v>37.65</v>
      </c>
      <c r="L21" s="95" t="s">
        <v>243</v>
      </c>
      <c r="M21" s="14">
        <v>1</v>
      </c>
      <c r="N21" s="14">
        <v>1</v>
      </c>
      <c r="O21" s="14">
        <v>1</v>
      </c>
      <c r="P21" s="14">
        <v>5</v>
      </c>
      <c r="Q21" s="14">
        <v>1</v>
      </c>
      <c r="R21" s="14">
        <f t="shared" si="1"/>
        <v>80</v>
      </c>
      <c r="S21" s="14">
        <f t="shared" si="3"/>
        <v>8</v>
      </c>
      <c r="T21" s="14">
        <f t="shared" si="2"/>
        <v>88</v>
      </c>
      <c r="U21" s="125" t="s">
        <v>22</v>
      </c>
      <c r="V21" s="147">
        <v>6</v>
      </c>
      <c r="W21" s="14"/>
      <c r="X21" s="14"/>
      <c r="Y21" s="14"/>
      <c r="Z21" s="14"/>
      <c r="AA21" s="14"/>
      <c r="AB21" s="14"/>
      <c r="AC21" s="14"/>
    </row>
    <row r="22" spans="1:249" ht="20.100000000000001" customHeight="1" x14ac:dyDescent="0.2">
      <c r="A22" s="139">
        <v>30221</v>
      </c>
      <c r="B22" s="139">
        <v>307</v>
      </c>
      <c r="C22" s="20">
        <v>6.7</v>
      </c>
      <c r="D22" s="20">
        <v>11.7</v>
      </c>
      <c r="E22" s="20">
        <v>6.14</v>
      </c>
      <c r="F22" s="20">
        <v>11.746</v>
      </c>
      <c r="G22" s="20">
        <f t="shared" si="0"/>
        <v>5.6060000000000008</v>
      </c>
      <c r="H22" s="47" t="s">
        <v>494</v>
      </c>
      <c r="I22" s="139" t="s">
        <v>9</v>
      </c>
      <c r="J22" s="38">
        <v>8.5</v>
      </c>
      <c r="K22" s="78">
        <v>8.5</v>
      </c>
      <c r="L22" s="98" t="s">
        <v>244</v>
      </c>
      <c r="M22" s="14">
        <v>2</v>
      </c>
      <c r="N22" s="14">
        <v>4</v>
      </c>
      <c r="O22" s="14">
        <v>2</v>
      </c>
      <c r="P22" s="14">
        <v>5</v>
      </c>
      <c r="Q22" s="14">
        <v>1</v>
      </c>
      <c r="R22" s="14">
        <f t="shared" si="1"/>
        <v>320</v>
      </c>
      <c r="S22" s="14">
        <f t="shared" si="3"/>
        <v>16</v>
      </c>
      <c r="T22" s="14">
        <f t="shared" si="2"/>
        <v>336</v>
      </c>
      <c r="U22" s="125" t="s">
        <v>22</v>
      </c>
      <c r="V22" s="147">
        <v>6</v>
      </c>
      <c r="W22" s="14"/>
      <c r="X22" s="14"/>
      <c r="Y22" s="14"/>
      <c r="Z22" s="14"/>
      <c r="AA22" s="14"/>
      <c r="AB22" s="14"/>
      <c r="AC22" s="14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</row>
    <row r="23" spans="1:249" ht="20.100000000000001" customHeight="1" x14ac:dyDescent="0.2">
      <c r="A23" s="81">
        <v>30222</v>
      </c>
      <c r="B23" s="81">
        <v>307</v>
      </c>
      <c r="C23" s="20">
        <v>11.7</v>
      </c>
      <c r="D23" s="20">
        <v>23.8</v>
      </c>
      <c r="E23" s="20">
        <v>11.746</v>
      </c>
      <c r="F23" s="20">
        <v>23.748999999999999</v>
      </c>
      <c r="G23" s="20">
        <f t="shared" si="0"/>
        <v>12.002999999999998</v>
      </c>
      <c r="H23" s="47" t="s">
        <v>491</v>
      </c>
      <c r="I23" s="139" t="s">
        <v>9</v>
      </c>
      <c r="J23" s="38">
        <v>17.55</v>
      </c>
      <c r="K23" s="38">
        <v>17.55</v>
      </c>
      <c r="L23" s="98" t="s">
        <v>245</v>
      </c>
      <c r="M23" s="14">
        <v>1</v>
      </c>
      <c r="N23" s="14">
        <v>2</v>
      </c>
      <c r="O23" s="14">
        <v>1</v>
      </c>
      <c r="P23" s="14">
        <v>5</v>
      </c>
      <c r="Q23" s="14">
        <v>1</v>
      </c>
      <c r="R23" s="14">
        <f t="shared" si="1"/>
        <v>160</v>
      </c>
      <c r="S23" s="14">
        <f t="shared" si="3"/>
        <v>8</v>
      </c>
      <c r="T23" s="14">
        <f t="shared" si="2"/>
        <v>168</v>
      </c>
      <c r="U23" s="125" t="s">
        <v>22</v>
      </c>
      <c r="V23" s="147">
        <v>6</v>
      </c>
      <c r="W23" s="14"/>
      <c r="X23" s="14"/>
      <c r="Y23" s="14"/>
      <c r="Z23" s="14"/>
      <c r="AA23" s="14"/>
      <c r="AB23" s="14"/>
      <c r="AC23" s="14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</row>
    <row r="24" spans="1:249" s="28" customFormat="1" ht="20.100000000000001" customHeight="1" x14ac:dyDescent="0.2">
      <c r="A24" s="139">
        <v>30223</v>
      </c>
      <c r="B24" s="139">
        <v>307</v>
      </c>
      <c r="C24" s="20">
        <v>23.8</v>
      </c>
      <c r="D24" s="20">
        <v>34.299999999999997</v>
      </c>
      <c r="E24" s="20">
        <v>23.748999999999999</v>
      </c>
      <c r="F24" s="20">
        <v>34.518999999999998</v>
      </c>
      <c r="G24" s="20">
        <f t="shared" si="0"/>
        <v>10.77</v>
      </c>
      <c r="H24" s="47" t="s">
        <v>492</v>
      </c>
      <c r="I24" s="139" t="s">
        <v>9</v>
      </c>
      <c r="J24" s="20">
        <v>28.52</v>
      </c>
      <c r="K24" s="20">
        <v>28.52</v>
      </c>
      <c r="L24" s="98" t="s">
        <v>246</v>
      </c>
      <c r="M24" s="14">
        <v>1</v>
      </c>
      <c r="N24" s="14">
        <v>2</v>
      </c>
      <c r="O24" s="14">
        <v>1</v>
      </c>
      <c r="P24" s="14">
        <v>5</v>
      </c>
      <c r="Q24" s="14">
        <v>1</v>
      </c>
      <c r="R24" s="14">
        <f t="shared" si="1"/>
        <v>160</v>
      </c>
      <c r="S24" s="14">
        <f t="shared" si="3"/>
        <v>8</v>
      </c>
      <c r="T24" s="14">
        <f t="shared" si="2"/>
        <v>168</v>
      </c>
      <c r="U24" s="125" t="s">
        <v>22</v>
      </c>
      <c r="V24" s="147">
        <v>6</v>
      </c>
      <c r="W24" s="114"/>
      <c r="X24" s="114"/>
      <c r="Y24" s="114"/>
      <c r="Z24" s="114"/>
      <c r="AA24" s="114"/>
      <c r="AB24" s="114"/>
      <c r="AC24" s="11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pans="1:249" ht="20.100000000000001" customHeight="1" x14ac:dyDescent="0.2">
      <c r="A25" s="81">
        <v>30225</v>
      </c>
      <c r="B25" s="81">
        <v>307</v>
      </c>
      <c r="C25" s="20">
        <v>39.700000000000003</v>
      </c>
      <c r="D25" s="20">
        <v>49.3</v>
      </c>
      <c r="E25" s="20">
        <v>39.453000000000003</v>
      </c>
      <c r="F25" s="20">
        <v>49.183999999999997</v>
      </c>
      <c r="G25" s="20">
        <f t="shared" si="0"/>
        <v>9.7309999999999945</v>
      </c>
      <c r="H25" s="47" t="s">
        <v>493</v>
      </c>
      <c r="I25" s="139" t="s">
        <v>9</v>
      </c>
      <c r="J25" s="20">
        <v>41.36</v>
      </c>
      <c r="K25" s="78">
        <v>41.36</v>
      </c>
      <c r="L25" s="98" t="s">
        <v>248</v>
      </c>
      <c r="M25" s="14">
        <v>1</v>
      </c>
      <c r="N25" s="14">
        <v>1</v>
      </c>
      <c r="O25" s="14">
        <v>1</v>
      </c>
      <c r="P25" s="14">
        <v>5</v>
      </c>
      <c r="Q25" s="14">
        <v>1</v>
      </c>
      <c r="R25" s="14">
        <f t="shared" si="1"/>
        <v>80</v>
      </c>
      <c r="S25" s="14">
        <f t="shared" si="3"/>
        <v>8</v>
      </c>
      <c r="T25" s="14">
        <f t="shared" si="2"/>
        <v>88</v>
      </c>
      <c r="U25" s="125" t="s">
        <v>22</v>
      </c>
      <c r="V25" s="147">
        <v>6</v>
      </c>
      <c r="W25" s="114"/>
      <c r="X25" s="114"/>
      <c r="Y25" s="114"/>
      <c r="Z25" s="114"/>
      <c r="AA25" s="114"/>
      <c r="AB25" s="114"/>
      <c r="AC25" s="114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</row>
    <row r="26" spans="1:249" ht="20.100000000000001" customHeight="1" x14ac:dyDescent="0.2">
      <c r="A26" s="139">
        <v>30226</v>
      </c>
      <c r="B26" s="139">
        <v>308</v>
      </c>
      <c r="C26" s="85">
        <v>0</v>
      </c>
      <c r="D26" s="85">
        <v>1.7</v>
      </c>
      <c r="E26" s="85">
        <v>0</v>
      </c>
      <c r="F26" s="85">
        <v>2.5</v>
      </c>
      <c r="G26" s="20">
        <f t="shared" si="0"/>
        <v>2.5</v>
      </c>
      <c r="H26" s="47" t="s">
        <v>65</v>
      </c>
      <c r="I26" s="139" t="s">
        <v>9</v>
      </c>
      <c r="J26" s="20">
        <v>0.5</v>
      </c>
      <c r="K26" s="82">
        <v>0.63</v>
      </c>
      <c r="L26" s="98" t="s">
        <v>22</v>
      </c>
      <c r="M26" s="14">
        <v>1</v>
      </c>
      <c r="N26" s="80">
        <v>2</v>
      </c>
      <c r="O26" s="14">
        <v>1</v>
      </c>
      <c r="P26" s="14">
        <v>5</v>
      </c>
      <c r="Q26" s="14">
        <v>1</v>
      </c>
      <c r="R26" s="14">
        <f t="shared" si="1"/>
        <v>160</v>
      </c>
      <c r="S26" s="14">
        <f t="shared" si="3"/>
        <v>8</v>
      </c>
      <c r="T26" s="14">
        <f t="shared" si="2"/>
        <v>168</v>
      </c>
      <c r="U26" s="125" t="s">
        <v>22</v>
      </c>
      <c r="V26" s="147">
        <v>6</v>
      </c>
      <c r="W26" s="14"/>
      <c r="X26" s="14"/>
      <c r="Y26" s="14"/>
      <c r="Z26" s="14"/>
      <c r="AA26" s="14"/>
      <c r="AB26" s="14"/>
      <c r="AC26" s="14"/>
    </row>
    <row r="27" spans="1:249" ht="20.100000000000001" customHeight="1" x14ac:dyDescent="0.2">
      <c r="A27" s="136">
        <v>30227</v>
      </c>
      <c r="B27" s="136">
        <v>308</v>
      </c>
      <c r="C27" s="85">
        <v>1.7</v>
      </c>
      <c r="D27" s="20">
        <v>8.1</v>
      </c>
      <c r="E27" s="85">
        <v>2.5</v>
      </c>
      <c r="F27" s="85">
        <v>8.0749999999999993</v>
      </c>
      <c r="G27" s="20">
        <f t="shared" si="0"/>
        <v>5.5749999999999993</v>
      </c>
      <c r="H27" s="47" t="s">
        <v>495</v>
      </c>
      <c r="I27" s="143" t="s">
        <v>9</v>
      </c>
      <c r="J27" s="85">
        <v>5.4</v>
      </c>
      <c r="K27" s="82">
        <v>5.32</v>
      </c>
      <c r="L27" s="98" t="s">
        <v>249</v>
      </c>
      <c r="M27" s="14">
        <v>1</v>
      </c>
      <c r="N27" s="14">
        <v>2</v>
      </c>
      <c r="O27" s="14">
        <v>2</v>
      </c>
      <c r="P27" s="14">
        <v>5</v>
      </c>
      <c r="Q27" s="14">
        <v>1</v>
      </c>
      <c r="R27" s="14">
        <f t="shared" si="1"/>
        <v>160</v>
      </c>
      <c r="S27" s="14">
        <f t="shared" si="3"/>
        <v>16</v>
      </c>
      <c r="T27" s="14">
        <f t="shared" si="2"/>
        <v>176</v>
      </c>
      <c r="U27" s="125" t="s">
        <v>22</v>
      </c>
      <c r="V27" s="147">
        <v>6</v>
      </c>
      <c r="W27" s="14"/>
      <c r="X27" s="14"/>
      <c r="Y27" s="14"/>
      <c r="Z27" s="14"/>
      <c r="AA27" s="14"/>
      <c r="AB27" s="14"/>
      <c r="AC27" s="14"/>
    </row>
    <row r="28" spans="1:249" ht="20.100000000000001" customHeight="1" x14ac:dyDescent="0.2">
      <c r="A28" s="139">
        <v>30228</v>
      </c>
      <c r="B28" s="136">
        <v>308</v>
      </c>
      <c r="C28" s="85">
        <v>8.1</v>
      </c>
      <c r="D28" s="85">
        <v>16.5</v>
      </c>
      <c r="E28" s="85">
        <v>8.0749999999999993</v>
      </c>
      <c r="F28" s="20">
        <v>17.957000000000001</v>
      </c>
      <c r="G28" s="20">
        <f t="shared" si="0"/>
        <v>9.8820000000000014</v>
      </c>
      <c r="H28" s="47" t="s">
        <v>499</v>
      </c>
      <c r="I28" s="139" t="s">
        <v>9</v>
      </c>
      <c r="J28" s="20">
        <v>20.8</v>
      </c>
      <c r="K28" s="20">
        <v>20.81</v>
      </c>
      <c r="L28" s="98" t="s">
        <v>250</v>
      </c>
      <c r="M28" s="14">
        <v>1</v>
      </c>
      <c r="N28" s="14">
        <v>2</v>
      </c>
      <c r="O28" s="14">
        <v>2</v>
      </c>
      <c r="P28" s="14">
        <v>5</v>
      </c>
      <c r="Q28" s="14">
        <v>1</v>
      </c>
      <c r="R28" s="14">
        <f t="shared" si="1"/>
        <v>160</v>
      </c>
      <c r="S28" s="14">
        <f t="shared" si="3"/>
        <v>16</v>
      </c>
      <c r="T28" s="14">
        <f t="shared" si="2"/>
        <v>176</v>
      </c>
      <c r="U28" s="125" t="s">
        <v>22</v>
      </c>
      <c r="V28" s="147">
        <v>6</v>
      </c>
      <c r="W28" s="14"/>
      <c r="X28" s="14"/>
      <c r="Y28" s="14"/>
      <c r="Z28" s="14"/>
      <c r="AA28" s="14"/>
      <c r="AB28" s="14"/>
      <c r="AC28" s="14"/>
    </row>
    <row r="29" spans="1:249" ht="20.100000000000001" customHeight="1" x14ac:dyDescent="0.2">
      <c r="A29" s="139">
        <v>30230</v>
      </c>
      <c r="B29" s="139">
        <v>308</v>
      </c>
      <c r="C29" s="20">
        <v>23.8</v>
      </c>
      <c r="D29" s="20">
        <v>38.9</v>
      </c>
      <c r="E29" s="20">
        <v>24.100999999999999</v>
      </c>
      <c r="F29" s="20">
        <v>46.588000000000001</v>
      </c>
      <c r="G29" s="20">
        <f t="shared" si="0"/>
        <v>22.487000000000002</v>
      </c>
      <c r="H29" s="47" t="s">
        <v>500</v>
      </c>
      <c r="I29" s="143" t="s">
        <v>9</v>
      </c>
      <c r="J29" s="20">
        <v>30.5</v>
      </c>
      <c r="K29" s="78">
        <v>30.44</v>
      </c>
      <c r="L29" s="98" t="s">
        <v>253</v>
      </c>
      <c r="M29" s="14">
        <v>1</v>
      </c>
      <c r="N29" s="14">
        <v>1</v>
      </c>
      <c r="O29" s="14">
        <v>1</v>
      </c>
      <c r="P29" s="14">
        <v>5</v>
      </c>
      <c r="Q29" s="14">
        <v>1</v>
      </c>
      <c r="R29" s="14">
        <f t="shared" si="1"/>
        <v>80</v>
      </c>
      <c r="S29" s="14">
        <f t="shared" si="3"/>
        <v>8</v>
      </c>
      <c r="T29" s="14">
        <f t="shared" si="2"/>
        <v>88</v>
      </c>
      <c r="U29" s="125" t="s">
        <v>22</v>
      </c>
      <c r="V29" s="147">
        <v>6</v>
      </c>
      <c r="W29" s="14"/>
      <c r="X29" s="14"/>
      <c r="Y29" s="14"/>
      <c r="Z29" s="14"/>
      <c r="AA29" s="14"/>
      <c r="AB29" s="14"/>
      <c r="AC29" s="14"/>
    </row>
    <row r="30" spans="1:249" ht="20.100000000000001" customHeight="1" x14ac:dyDescent="0.2">
      <c r="A30" s="139">
        <v>30231</v>
      </c>
      <c r="B30" s="139">
        <v>312</v>
      </c>
      <c r="C30" s="20">
        <v>0</v>
      </c>
      <c r="D30" s="20">
        <v>5.9</v>
      </c>
      <c r="E30" s="20">
        <v>0</v>
      </c>
      <c r="F30" s="20">
        <v>23.545000000000002</v>
      </c>
      <c r="G30" s="20">
        <f t="shared" si="0"/>
        <v>23.545000000000002</v>
      </c>
      <c r="H30" s="47" t="s">
        <v>496</v>
      </c>
      <c r="I30" s="139" t="s">
        <v>9</v>
      </c>
      <c r="J30" s="20">
        <v>5.3</v>
      </c>
      <c r="K30" s="78">
        <v>5.19</v>
      </c>
      <c r="L30" s="98" t="s">
        <v>27</v>
      </c>
      <c r="M30" s="14">
        <v>1</v>
      </c>
      <c r="N30" s="14">
        <v>1</v>
      </c>
      <c r="O30" s="14">
        <v>1</v>
      </c>
      <c r="P30" s="14">
        <v>5</v>
      </c>
      <c r="Q30" s="14">
        <v>1</v>
      </c>
      <c r="R30" s="14">
        <f t="shared" si="1"/>
        <v>80</v>
      </c>
      <c r="S30" s="14">
        <f t="shared" si="3"/>
        <v>8</v>
      </c>
      <c r="T30" s="14">
        <f t="shared" si="2"/>
        <v>88</v>
      </c>
      <c r="U30" s="125" t="s">
        <v>22</v>
      </c>
      <c r="V30" s="147">
        <v>6</v>
      </c>
      <c r="W30" s="14"/>
      <c r="X30" s="14"/>
      <c r="Y30" s="14"/>
      <c r="Z30" s="14"/>
      <c r="AA30" s="14"/>
      <c r="AB30" s="14"/>
      <c r="AC30" s="14"/>
    </row>
    <row r="31" spans="1:249" ht="20.100000000000001" customHeight="1" x14ac:dyDescent="0.2">
      <c r="A31" s="139">
        <v>30233</v>
      </c>
      <c r="B31" s="139">
        <v>314</v>
      </c>
      <c r="C31" s="20">
        <v>8.9</v>
      </c>
      <c r="D31" s="20">
        <v>15.9</v>
      </c>
      <c r="E31" s="20">
        <v>8.9450000000000003</v>
      </c>
      <c r="F31" s="20">
        <v>15.945</v>
      </c>
      <c r="G31" s="20">
        <f t="shared" si="0"/>
        <v>7</v>
      </c>
      <c r="H31" s="47" t="s">
        <v>583</v>
      </c>
      <c r="I31" s="139" t="s">
        <v>579</v>
      </c>
      <c r="J31" s="20">
        <v>10.9</v>
      </c>
      <c r="K31" s="78">
        <v>10.71</v>
      </c>
      <c r="L31" s="98" t="s">
        <v>584</v>
      </c>
      <c r="M31" s="14">
        <v>1</v>
      </c>
      <c r="N31" s="14"/>
      <c r="O31" s="14"/>
      <c r="P31" s="14"/>
      <c r="Q31" s="14"/>
      <c r="R31" s="14"/>
      <c r="S31" s="14"/>
      <c r="T31" s="14"/>
      <c r="U31" s="125"/>
      <c r="V31" s="147"/>
      <c r="W31" s="14"/>
      <c r="X31" s="14"/>
      <c r="Y31" s="14"/>
      <c r="Z31" s="14"/>
      <c r="AA31" s="14"/>
      <c r="AB31" s="14"/>
      <c r="AC31" s="14"/>
    </row>
    <row r="32" spans="1:249" ht="20.100000000000001" customHeight="1" x14ac:dyDescent="0.2">
      <c r="A32" s="139">
        <v>30235</v>
      </c>
      <c r="B32" s="139">
        <v>315</v>
      </c>
      <c r="C32" s="20">
        <v>6.8</v>
      </c>
      <c r="D32" s="20">
        <v>18.7</v>
      </c>
      <c r="E32" s="20">
        <v>0</v>
      </c>
      <c r="F32" s="20">
        <v>18.353999999999999</v>
      </c>
      <c r="G32" s="20">
        <f t="shared" si="0"/>
        <v>18.353999999999999</v>
      </c>
      <c r="H32" s="47" t="s">
        <v>497</v>
      </c>
      <c r="I32" s="139" t="s">
        <v>88</v>
      </c>
      <c r="J32" s="20">
        <v>13.1</v>
      </c>
      <c r="K32" s="78">
        <v>12.76</v>
      </c>
      <c r="L32" s="98" t="s">
        <v>254</v>
      </c>
      <c r="M32" s="14">
        <v>1</v>
      </c>
      <c r="N32" s="14">
        <v>1</v>
      </c>
      <c r="O32" s="14">
        <v>1</v>
      </c>
      <c r="P32" s="14">
        <v>2</v>
      </c>
      <c r="Q32" s="14">
        <v>1</v>
      </c>
      <c r="R32" s="14">
        <f t="shared" si="1"/>
        <v>32</v>
      </c>
      <c r="S32" s="14">
        <f t="shared" si="3"/>
        <v>8</v>
      </c>
      <c r="T32" s="14">
        <f t="shared" si="2"/>
        <v>40</v>
      </c>
      <c r="U32" s="125" t="s">
        <v>22</v>
      </c>
      <c r="V32" s="147">
        <v>6</v>
      </c>
      <c r="W32" s="14"/>
      <c r="X32" s="14"/>
      <c r="Y32" s="14"/>
      <c r="Z32" s="14"/>
      <c r="AA32" s="14"/>
      <c r="AB32" s="14"/>
      <c r="AC32" s="14"/>
    </row>
    <row r="33" spans="1:249" ht="20.100000000000001" customHeight="1" x14ac:dyDescent="0.3">
      <c r="A33" s="79">
        <v>30236</v>
      </c>
      <c r="B33" s="79">
        <v>316</v>
      </c>
      <c r="C33" s="38">
        <v>12.4</v>
      </c>
      <c r="D33" s="38">
        <v>14.4</v>
      </c>
      <c r="E33" s="38">
        <v>12.358000000000001</v>
      </c>
      <c r="F33" s="38">
        <v>14.34</v>
      </c>
      <c r="G33" s="20">
        <f t="shared" si="0"/>
        <v>1.9819999999999993</v>
      </c>
      <c r="H33" s="47" t="s">
        <v>498</v>
      </c>
      <c r="I33" s="139" t="s">
        <v>88</v>
      </c>
      <c r="J33" s="38">
        <v>13.7</v>
      </c>
      <c r="K33" s="74">
        <v>13.75</v>
      </c>
      <c r="L33" s="99" t="s">
        <v>28</v>
      </c>
      <c r="M33" s="31">
        <v>1</v>
      </c>
      <c r="N33" s="31">
        <v>1</v>
      </c>
      <c r="O33" s="31">
        <v>1</v>
      </c>
      <c r="P33" s="31">
        <v>2</v>
      </c>
      <c r="Q33" s="31">
        <v>1</v>
      </c>
      <c r="R33" s="14">
        <f t="shared" si="1"/>
        <v>32</v>
      </c>
      <c r="S33" s="14">
        <f t="shared" si="3"/>
        <v>8</v>
      </c>
      <c r="T33" s="14">
        <f t="shared" si="2"/>
        <v>40</v>
      </c>
      <c r="U33" s="125" t="s">
        <v>22</v>
      </c>
      <c r="V33" s="147">
        <v>6</v>
      </c>
      <c r="W33" s="59"/>
      <c r="X33" s="59"/>
      <c r="Y33" s="59"/>
      <c r="Z33" s="59"/>
      <c r="AA33" s="59"/>
      <c r="AB33" s="59"/>
      <c r="AC33" s="59"/>
    </row>
    <row r="34" spans="1:249" s="28" customFormat="1" ht="20.100000000000001" customHeight="1" x14ac:dyDescent="0.2">
      <c r="A34" s="139">
        <v>30296</v>
      </c>
      <c r="B34" s="81">
        <v>307</v>
      </c>
      <c r="C34" s="20">
        <v>34.1</v>
      </c>
      <c r="D34" s="20">
        <v>39.700000000000003</v>
      </c>
      <c r="E34" s="20">
        <v>34.518999999999998</v>
      </c>
      <c r="F34" s="20">
        <v>39.453000000000003</v>
      </c>
      <c r="G34" s="20">
        <f t="shared" si="0"/>
        <v>4.9340000000000046</v>
      </c>
      <c r="H34" s="47" t="s">
        <v>64</v>
      </c>
      <c r="I34" s="139" t="s">
        <v>9</v>
      </c>
      <c r="J34" s="20">
        <v>36.4</v>
      </c>
      <c r="K34" s="78">
        <v>36.380000000000003</v>
      </c>
      <c r="L34" s="98" t="s">
        <v>247</v>
      </c>
      <c r="M34" s="14">
        <v>1</v>
      </c>
      <c r="N34" s="14">
        <v>2</v>
      </c>
      <c r="O34" s="14">
        <v>1</v>
      </c>
      <c r="P34" s="14">
        <v>5</v>
      </c>
      <c r="Q34" s="14">
        <v>1</v>
      </c>
      <c r="R34" s="14">
        <f t="shared" si="1"/>
        <v>160</v>
      </c>
      <c r="S34" s="14">
        <f t="shared" si="3"/>
        <v>8</v>
      </c>
      <c r="T34" s="14">
        <f t="shared" si="2"/>
        <v>168</v>
      </c>
      <c r="U34" s="125" t="s">
        <v>22</v>
      </c>
      <c r="V34" s="147">
        <v>6</v>
      </c>
      <c r="W34" s="14"/>
      <c r="X34" s="14"/>
      <c r="Y34" s="14"/>
      <c r="Z34" s="14"/>
      <c r="AA34" s="14"/>
      <c r="AB34" s="14"/>
      <c r="AC34" s="14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pans="1:249" s="28" customFormat="1" ht="20.100000000000001" customHeight="1" x14ac:dyDescent="0.3">
      <c r="A35" s="139">
        <v>30311</v>
      </c>
      <c r="B35" s="139">
        <v>302</v>
      </c>
      <c r="C35" s="16">
        <v>15.3</v>
      </c>
      <c r="D35" s="20">
        <v>19.899999999999999</v>
      </c>
      <c r="E35" s="20">
        <v>15.212999999999999</v>
      </c>
      <c r="F35" s="20">
        <v>19.657</v>
      </c>
      <c r="G35" s="78">
        <f t="shared" si="0"/>
        <v>4.4440000000000008</v>
      </c>
      <c r="H35" s="47" t="s">
        <v>233</v>
      </c>
      <c r="I35" s="144" t="s">
        <v>10</v>
      </c>
      <c r="J35" s="20">
        <v>18.945</v>
      </c>
      <c r="K35" s="78">
        <v>18.945</v>
      </c>
      <c r="L35" s="97" t="s">
        <v>234</v>
      </c>
      <c r="M35" s="46">
        <v>1</v>
      </c>
      <c r="N35" s="46">
        <v>2</v>
      </c>
      <c r="O35" s="46">
        <v>2</v>
      </c>
      <c r="P35" s="46">
        <v>5</v>
      </c>
      <c r="Q35" s="46">
        <v>1</v>
      </c>
      <c r="R35" s="46">
        <f t="shared" si="1"/>
        <v>160</v>
      </c>
      <c r="S35" s="46">
        <f t="shared" si="3"/>
        <v>16</v>
      </c>
      <c r="T35" s="46">
        <f t="shared" si="2"/>
        <v>176</v>
      </c>
      <c r="U35" s="128" t="s">
        <v>22</v>
      </c>
      <c r="V35" s="156">
        <v>6</v>
      </c>
      <c r="W35" s="14"/>
      <c r="X35" s="14"/>
      <c r="Y35" s="14"/>
      <c r="Z35" s="14"/>
      <c r="AA35" s="14"/>
      <c r="AB35" s="14"/>
      <c r="AC35" s="14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</row>
    <row r="36" spans="1:249" s="28" customFormat="1" ht="20.100000000000001" customHeight="1" x14ac:dyDescent="0.2">
      <c r="A36" s="140">
        <v>30312</v>
      </c>
      <c r="B36" s="139">
        <v>308</v>
      </c>
      <c r="C36" s="20">
        <v>16.5</v>
      </c>
      <c r="D36" s="20">
        <v>23.8</v>
      </c>
      <c r="E36" s="20">
        <v>17.957000000000001</v>
      </c>
      <c r="F36" s="20">
        <v>24.100999999999999</v>
      </c>
      <c r="G36" s="78">
        <f t="shared" si="0"/>
        <v>6.1439999999999984</v>
      </c>
      <c r="H36" s="47" t="s">
        <v>251</v>
      </c>
      <c r="I36" s="144" t="s">
        <v>9</v>
      </c>
      <c r="J36" s="20">
        <v>21.856000000000002</v>
      </c>
      <c r="K36" s="78">
        <v>21.856000000000002</v>
      </c>
      <c r="L36" s="98" t="s">
        <v>252</v>
      </c>
      <c r="M36" s="14">
        <v>1</v>
      </c>
      <c r="N36" s="14">
        <v>2</v>
      </c>
      <c r="O36" s="14">
        <v>2</v>
      </c>
      <c r="P36" s="14">
        <v>5</v>
      </c>
      <c r="Q36" s="14">
        <v>1</v>
      </c>
      <c r="R36" s="14">
        <f t="shared" si="1"/>
        <v>160</v>
      </c>
      <c r="S36" s="14">
        <f t="shared" si="3"/>
        <v>16</v>
      </c>
      <c r="T36" s="14">
        <f t="shared" si="2"/>
        <v>176</v>
      </c>
      <c r="U36" s="125" t="s">
        <v>22</v>
      </c>
      <c r="V36" s="153">
        <v>6</v>
      </c>
      <c r="W36" s="14"/>
      <c r="X36" s="14"/>
      <c r="Y36" s="14"/>
      <c r="Z36" s="14"/>
      <c r="AA36" s="14"/>
      <c r="AB36" s="14"/>
      <c r="AC36" s="14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pans="1:249" s="28" customFormat="1" ht="20.100000000000001" customHeight="1" x14ac:dyDescent="0.2">
      <c r="A37" s="140">
        <v>30327</v>
      </c>
      <c r="B37" s="79" t="s">
        <v>255</v>
      </c>
      <c r="C37" s="38">
        <v>208.5</v>
      </c>
      <c r="D37" s="38">
        <v>197.4</v>
      </c>
      <c r="E37" s="38">
        <v>208.5</v>
      </c>
      <c r="F37" s="38">
        <v>197.4</v>
      </c>
      <c r="G37" s="78">
        <v>9.5</v>
      </c>
      <c r="H37" s="47" t="s">
        <v>569</v>
      </c>
      <c r="I37" s="162" t="s">
        <v>9</v>
      </c>
      <c r="J37" s="38">
        <v>203.6</v>
      </c>
      <c r="K37" s="74">
        <v>203.6</v>
      </c>
      <c r="L37" s="98" t="s">
        <v>256</v>
      </c>
      <c r="M37" s="31">
        <v>1</v>
      </c>
      <c r="N37" s="31">
        <v>4</v>
      </c>
      <c r="O37" s="31">
        <v>2</v>
      </c>
      <c r="P37" s="31">
        <v>5</v>
      </c>
      <c r="Q37" s="31">
        <v>1</v>
      </c>
      <c r="R37" s="14">
        <f t="shared" ref="R37" si="4">N37*P37*16</f>
        <v>320</v>
      </c>
      <c r="S37" s="14">
        <f t="shared" ref="S37" si="5">O37*Q37*8</f>
        <v>16</v>
      </c>
      <c r="T37" s="14">
        <f t="shared" ref="T37" si="6">SUM(R37:S37)</f>
        <v>336</v>
      </c>
      <c r="U37" s="125" t="s">
        <v>22</v>
      </c>
      <c r="V37" s="153">
        <v>6</v>
      </c>
      <c r="W37" s="14"/>
      <c r="X37" s="14"/>
      <c r="Y37" s="14"/>
      <c r="Z37" s="14"/>
      <c r="AA37" s="14"/>
      <c r="AB37" s="14"/>
      <c r="AC37" s="14"/>
    </row>
    <row r="38" spans="1:249" s="28" customFormat="1" ht="20.100000000000001" customHeight="1" x14ac:dyDescent="0.2">
      <c r="A38" s="140">
        <v>30328</v>
      </c>
      <c r="B38" s="79" t="s">
        <v>255</v>
      </c>
      <c r="C38" s="38">
        <v>197.4</v>
      </c>
      <c r="D38" s="38">
        <v>194.2</v>
      </c>
      <c r="E38" s="38">
        <v>197.4</v>
      </c>
      <c r="F38" s="38">
        <v>194.2</v>
      </c>
      <c r="G38" s="78">
        <v>9.5</v>
      </c>
      <c r="H38" s="47" t="s">
        <v>570</v>
      </c>
      <c r="I38" s="144" t="s">
        <v>9</v>
      </c>
      <c r="J38" s="38">
        <v>195.37299999999999</v>
      </c>
      <c r="K38" s="38">
        <v>195.37299999999999</v>
      </c>
      <c r="L38" s="98" t="s">
        <v>571</v>
      </c>
      <c r="M38" s="31">
        <v>1</v>
      </c>
      <c r="N38" s="31">
        <v>4</v>
      </c>
      <c r="O38" s="31">
        <v>2</v>
      </c>
      <c r="P38" s="31">
        <v>5</v>
      </c>
      <c r="Q38" s="31">
        <v>1</v>
      </c>
      <c r="R38" s="14">
        <f t="shared" si="1"/>
        <v>320</v>
      </c>
      <c r="S38" s="14">
        <f t="shared" si="3"/>
        <v>16</v>
      </c>
      <c r="T38" s="14">
        <f t="shared" si="2"/>
        <v>336</v>
      </c>
      <c r="U38" s="125" t="s">
        <v>22</v>
      </c>
      <c r="V38" s="153">
        <v>6</v>
      </c>
      <c r="W38" s="14"/>
      <c r="X38" s="14"/>
      <c r="Y38" s="14"/>
      <c r="Z38" s="14"/>
      <c r="AA38" s="14"/>
      <c r="AB38" s="14"/>
      <c r="AC38" s="14"/>
    </row>
    <row r="39" spans="1:249" x14ac:dyDescent="0.2">
      <c r="I39" s="48">
        <f>COUNTIF(I9:I38,"P")</f>
        <v>22</v>
      </c>
      <c r="J39" s="83" t="s">
        <v>285</v>
      </c>
      <c r="K39" s="5"/>
      <c r="N39" s="14">
        <f t="shared" ref="N39:T39" si="7">SUM(N9:N38)</f>
        <v>52</v>
      </c>
      <c r="O39" s="14">
        <f t="shared" si="7"/>
        <v>41</v>
      </c>
      <c r="P39" s="14">
        <f t="shared" si="7"/>
        <v>133</v>
      </c>
      <c r="Q39" s="14">
        <f t="shared" si="7"/>
        <v>29</v>
      </c>
      <c r="R39" s="14">
        <f t="shared" si="7"/>
        <v>3968</v>
      </c>
      <c r="S39" s="14">
        <f t="shared" si="7"/>
        <v>328</v>
      </c>
      <c r="T39" s="84">
        <f t="shared" si="7"/>
        <v>4296</v>
      </c>
    </row>
    <row r="40" spans="1:249" x14ac:dyDescent="0.2">
      <c r="I40" s="48">
        <f>COUNTIF(I9:I38,"M")</f>
        <v>2</v>
      </c>
      <c r="J40" s="5" t="s">
        <v>10</v>
      </c>
      <c r="K40" s="5"/>
      <c r="N40" s="6"/>
    </row>
    <row r="41" spans="1:249" x14ac:dyDescent="0.2">
      <c r="I41" s="23">
        <f>COUNTIF(I9:I38,"Z")</f>
        <v>5</v>
      </c>
      <c r="J41" s="1" t="s">
        <v>88</v>
      </c>
      <c r="K41" s="5"/>
      <c r="N41" s="6"/>
    </row>
    <row r="42" spans="1:249" ht="20.25" thickBot="1" x14ac:dyDescent="0.25">
      <c r="I42" s="25">
        <f>COUNTIF(I9:I38,"T")</f>
        <v>1</v>
      </c>
      <c r="J42" s="1" t="s">
        <v>579</v>
      </c>
      <c r="K42" s="1"/>
      <c r="N42" s="6"/>
    </row>
    <row r="43" spans="1:249" x14ac:dyDescent="0.2">
      <c r="I43" s="23">
        <f>SUM(I39:I42)</f>
        <v>30</v>
      </c>
    </row>
  </sheetData>
  <autoFilter ref="A4:AB43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R4:R6"/>
    <mergeCell ref="W4:Z4"/>
    <mergeCell ref="AA4:AC4"/>
    <mergeCell ref="AC5:AC7"/>
    <mergeCell ref="A2:C2"/>
    <mergeCell ref="A4:A7"/>
    <mergeCell ref="B4:B7"/>
    <mergeCell ref="C4:H4"/>
    <mergeCell ref="I4:I7"/>
    <mergeCell ref="H5:H7"/>
    <mergeCell ref="C5:D5"/>
    <mergeCell ref="E5:F5"/>
    <mergeCell ref="G5:G7"/>
    <mergeCell ref="C6:C7"/>
    <mergeCell ref="D6:D7"/>
    <mergeCell ref="E6:E7"/>
    <mergeCell ref="Y5:Y7"/>
    <mergeCell ref="Z5:Z7"/>
    <mergeCell ref="AA5:AA7"/>
    <mergeCell ref="AB5:AB7"/>
    <mergeCell ref="S4:S6"/>
    <mergeCell ref="X5:X7"/>
    <mergeCell ref="T4:T6"/>
    <mergeCell ref="U4:U7"/>
    <mergeCell ref="V4:V7"/>
    <mergeCell ref="W5:W7"/>
    <mergeCell ref="L5:L7"/>
    <mergeCell ref="O4:O7"/>
    <mergeCell ref="P4:P7"/>
    <mergeCell ref="Q4:Q7"/>
    <mergeCell ref="F6:F7"/>
    <mergeCell ref="J4:L4"/>
    <mergeCell ref="M4:M7"/>
    <mergeCell ref="N4:N7"/>
    <mergeCell ref="J5:J7"/>
    <mergeCell ref="K5:K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6"/>
  <sheetViews>
    <sheetView view="pageBreakPreview" zoomScale="60" zoomScaleNormal="90" workbookViewId="0">
      <selection activeCell="I33" sqref="I33:I35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7.42578125" style="5" customWidth="1"/>
    <col min="9" max="9" width="10.7109375" style="5" customWidth="1"/>
    <col min="10" max="11" width="12.42578125" style="4" customWidth="1"/>
    <col min="12" max="12" width="65.710937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49" s="7" customFormat="1" ht="27" x14ac:dyDescent="0.2">
      <c r="A1" s="89" t="s">
        <v>366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4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4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4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4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4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4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4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49" s="28" customFormat="1" ht="20.100000000000001" customHeight="1" x14ac:dyDescent="0.2">
      <c r="A9" s="32">
        <v>30237</v>
      </c>
      <c r="B9" s="29">
        <v>438</v>
      </c>
      <c r="C9" s="33">
        <v>0</v>
      </c>
      <c r="D9" s="33">
        <v>18.652999999999999</v>
      </c>
      <c r="E9" s="33">
        <v>0</v>
      </c>
      <c r="F9" s="33">
        <v>18.651</v>
      </c>
      <c r="G9" s="73">
        <f t="shared" ref="G9:G32" si="0">SUM(F9-E9)</f>
        <v>18.651</v>
      </c>
      <c r="H9" s="34" t="s">
        <v>501</v>
      </c>
      <c r="I9" s="37" t="s">
        <v>9</v>
      </c>
      <c r="J9" s="38">
        <v>11.5</v>
      </c>
      <c r="K9" s="74">
        <v>11.5</v>
      </c>
      <c r="L9" s="97" t="s">
        <v>257</v>
      </c>
      <c r="M9" s="31">
        <v>1</v>
      </c>
      <c r="N9" s="31">
        <v>1</v>
      </c>
      <c r="O9" s="31">
        <v>1</v>
      </c>
      <c r="P9" s="31">
        <v>5</v>
      </c>
      <c r="Q9" s="31">
        <v>1</v>
      </c>
      <c r="R9" s="31">
        <f>N9*P9*16</f>
        <v>80</v>
      </c>
      <c r="S9" s="31">
        <f>O9*Q9*8</f>
        <v>8</v>
      </c>
      <c r="T9" s="31">
        <f t="shared" ref="T9:T32" si="1">SUM(R9:S9)</f>
        <v>88</v>
      </c>
      <c r="U9" s="129" t="s">
        <v>351</v>
      </c>
      <c r="V9" s="153">
        <v>7</v>
      </c>
      <c r="W9" s="14"/>
      <c r="X9" s="14"/>
      <c r="Y9" s="14"/>
      <c r="Z9" s="14"/>
      <c r="AA9" s="14"/>
      <c r="AB9" s="14"/>
      <c r="AC9" s="14"/>
    </row>
    <row r="10" spans="1:249" s="28" customFormat="1" ht="20.100000000000001" customHeight="1" x14ac:dyDescent="0.2">
      <c r="A10" s="32">
        <v>30239</v>
      </c>
      <c r="B10" s="29">
        <v>442</v>
      </c>
      <c r="C10" s="33">
        <v>34.68</v>
      </c>
      <c r="D10" s="33">
        <v>58.48</v>
      </c>
      <c r="E10" s="33">
        <v>34.633000000000003</v>
      </c>
      <c r="F10" s="33">
        <v>58.365000000000002</v>
      </c>
      <c r="G10" s="73">
        <f t="shared" si="0"/>
        <v>23.731999999999999</v>
      </c>
      <c r="H10" s="34" t="s">
        <v>502</v>
      </c>
      <c r="I10" s="37" t="s">
        <v>9</v>
      </c>
      <c r="J10" s="33" t="s">
        <v>31</v>
      </c>
      <c r="K10" s="73">
        <v>47.866</v>
      </c>
      <c r="L10" s="93" t="s">
        <v>68</v>
      </c>
      <c r="M10" s="31">
        <v>1</v>
      </c>
      <c r="N10" s="31">
        <v>1</v>
      </c>
      <c r="O10" s="31">
        <v>1</v>
      </c>
      <c r="P10" s="31">
        <v>5</v>
      </c>
      <c r="Q10" s="31">
        <v>1</v>
      </c>
      <c r="R10" s="31">
        <f>N10*P10*16</f>
        <v>80</v>
      </c>
      <c r="S10" s="31">
        <f>O10*Q10*8</f>
        <v>8</v>
      </c>
      <c r="T10" s="31">
        <f t="shared" si="1"/>
        <v>88</v>
      </c>
      <c r="U10" s="125" t="s">
        <v>351</v>
      </c>
      <c r="V10" s="153">
        <v>7</v>
      </c>
      <c r="W10" s="14"/>
      <c r="X10" s="14"/>
      <c r="Y10" s="14"/>
      <c r="Z10" s="14"/>
      <c r="AA10" s="14"/>
      <c r="AB10" s="14"/>
      <c r="AC10" s="14"/>
    </row>
    <row r="11" spans="1:249" s="28" customFormat="1" ht="20.100000000000001" customHeight="1" x14ac:dyDescent="0.2">
      <c r="A11" s="32">
        <v>30240</v>
      </c>
      <c r="B11" s="29">
        <v>442</v>
      </c>
      <c r="C11" s="33">
        <v>58.48</v>
      </c>
      <c r="D11" s="33">
        <v>73.575999999999993</v>
      </c>
      <c r="E11" s="33">
        <v>58.365000000000002</v>
      </c>
      <c r="F11" s="33">
        <v>73.385999999999996</v>
      </c>
      <c r="G11" s="73">
        <f t="shared" si="0"/>
        <v>15.020999999999994</v>
      </c>
      <c r="H11" s="34" t="s">
        <v>66</v>
      </c>
      <c r="I11" s="37" t="s">
        <v>9</v>
      </c>
      <c r="J11" s="33">
        <v>70.040000000000006</v>
      </c>
      <c r="K11" s="73">
        <v>69.88</v>
      </c>
      <c r="L11" s="93" t="s">
        <v>258</v>
      </c>
      <c r="M11" s="31">
        <v>1</v>
      </c>
      <c r="N11" s="31">
        <v>1</v>
      </c>
      <c r="O11" s="31">
        <v>1</v>
      </c>
      <c r="P11" s="31">
        <v>5</v>
      </c>
      <c r="Q11" s="31">
        <v>1</v>
      </c>
      <c r="R11" s="31">
        <f>N11*P11*16</f>
        <v>80</v>
      </c>
      <c r="S11" s="31">
        <f>O11*Q11*8</f>
        <v>8</v>
      </c>
      <c r="T11" s="31">
        <f t="shared" si="1"/>
        <v>88</v>
      </c>
      <c r="U11" s="125" t="s">
        <v>351</v>
      </c>
      <c r="V11" s="153">
        <v>7</v>
      </c>
      <c r="W11" s="14"/>
      <c r="X11" s="14"/>
      <c r="Y11" s="14"/>
      <c r="Z11" s="14"/>
      <c r="AA11" s="14"/>
      <c r="AB11" s="14"/>
      <c r="AC11" s="14"/>
    </row>
    <row r="12" spans="1:249" s="28" customFormat="1" ht="20.100000000000001" customHeight="1" x14ac:dyDescent="0.2">
      <c r="A12" s="32">
        <v>30241</v>
      </c>
      <c r="B12" s="29">
        <v>443</v>
      </c>
      <c r="C12" s="38">
        <v>1.44</v>
      </c>
      <c r="D12" s="33">
        <v>21.14</v>
      </c>
      <c r="E12" s="38">
        <v>0</v>
      </c>
      <c r="F12" s="38">
        <v>19.712</v>
      </c>
      <c r="G12" s="73">
        <f t="shared" si="0"/>
        <v>19.712</v>
      </c>
      <c r="H12" s="34" t="s">
        <v>564</v>
      </c>
      <c r="I12" s="37" t="s">
        <v>9</v>
      </c>
      <c r="J12" s="33" t="s">
        <v>32</v>
      </c>
      <c r="K12" s="74">
        <v>15.15</v>
      </c>
      <c r="L12" s="93" t="s">
        <v>259</v>
      </c>
      <c r="M12" s="31">
        <v>1</v>
      </c>
      <c r="N12" s="31">
        <v>1</v>
      </c>
      <c r="O12" s="31">
        <v>1</v>
      </c>
      <c r="P12" s="31">
        <v>5</v>
      </c>
      <c r="Q12" s="31">
        <v>1</v>
      </c>
      <c r="R12" s="31">
        <f>N12*P12*16</f>
        <v>80</v>
      </c>
      <c r="S12" s="31">
        <f>O12*Q12*8</f>
        <v>8</v>
      </c>
      <c r="T12" s="31">
        <f t="shared" si="1"/>
        <v>88</v>
      </c>
      <c r="U12" s="125" t="s">
        <v>351</v>
      </c>
      <c r="V12" s="153">
        <v>7</v>
      </c>
      <c r="W12" s="14"/>
      <c r="X12" s="14"/>
      <c r="Y12" s="14"/>
      <c r="Z12" s="14"/>
      <c r="AA12" s="14"/>
      <c r="AB12" s="14"/>
      <c r="AC12" s="14"/>
    </row>
    <row r="13" spans="1:249" s="28" customFormat="1" ht="20.100000000000001" customHeight="1" x14ac:dyDescent="0.2">
      <c r="A13" s="15">
        <v>30243</v>
      </c>
      <c r="B13" s="140">
        <v>444</v>
      </c>
      <c r="C13" s="16" t="s">
        <v>30</v>
      </c>
      <c r="D13" s="16">
        <v>20.5</v>
      </c>
      <c r="E13" s="16">
        <v>0</v>
      </c>
      <c r="F13" s="16">
        <v>20.488</v>
      </c>
      <c r="G13" s="73">
        <f t="shared" si="0"/>
        <v>20.488</v>
      </c>
      <c r="H13" s="34" t="s">
        <v>503</v>
      </c>
      <c r="I13" s="137" t="s">
        <v>9</v>
      </c>
      <c r="J13" s="16">
        <v>10</v>
      </c>
      <c r="K13" s="88">
        <v>9.9499999999999993</v>
      </c>
      <c r="L13" s="93" t="s">
        <v>260</v>
      </c>
      <c r="M13" s="14">
        <v>1</v>
      </c>
      <c r="N13" s="14">
        <v>1</v>
      </c>
      <c r="O13" s="14">
        <v>1</v>
      </c>
      <c r="P13" s="31">
        <v>5</v>
      </c>
      <c r="Q13" s="14">
        <v>1</v>
      </c>
      <c r="R13" s="14">
        <f t="shared" ref="R13:R32" si="2">M13*N13*P13*16</f>
        <v>80</v>
      </c>
      <c r="S13" s="14">
        <f t="shared" ref="S13:S32" si="3">M13*O13*Q13*8</f>
        <v>8</v>
      </c>
      <c r="T13" s="14">
        <f t="shared" si="1"/>
        <v>88</v>
      </c>
      <c r="U13" s="125" t="s">
        <v>351</v>
      </c>
      <c r="V13" s="159">
        <v>7</v>
      </c>
      <c r="W13" s="14"/>
      <c r="X13" s="14"/>
      <c r="Y13" s="14"/>
      <c r="Z13" s="14"/>
      <c r="AA13" s="14"/>
      <c r="AB13" s="14"/>
      <c r="AC13" s="14"/>
    </row>
    <row r="14" spans="1:249" s="28" customFormat="1" ht="20.100000000000001" customHeight="1" x14ac:dyDescent="0.2">
      <c r="A14" s="15">
        <v>30245</v>
      </c>
      <c r="B14" s="140">
        <v>444</v>
      </c>
      <c r="C14" s="16">
        <v>23.86</v>
      </c>
      <c r="D14" s="16">
        <v>49.325000000000003</v>
      </c>
      <c r="E14" s="16">
        <v>23.852</v>
      </c>
      <c r="F14" s="16">
        <v>49.347999999999999</v>
      </c>
      <c r="G14" s="73">
        <f t="shared" si="0"/>
        <v>25.495999999999999</v>
      </c>
      <c r="H14" s="34" t="s">
        <v>565</v>
      </c>
      <c r="I14" s="137" t="s">
        <v>88</v>
      </c>
      <c r="J14" s="16">
        <v>32.200000000000003</v>
      </c>
      <c r="K14" s="88">
        <v>32.1</v>
      </c>
      <c r="L14" s="93" t="s">
        <v>69</v>
      </c>
      <c r="M14" s="14">
        <v>1</v>
      </c>
      <c r="N14" s="14">
        <v>1</v>
      </c>
      <c r="O14" s="14">
        <v>1</v>
      </c>
      <c r="P14" s="14">
        <v>2</v>
      </c>
      <c r="Q14" s="14">
        <v>1</v>
      </c>
      <c r="R14" s="14">
        <f t="shared" si="2"/>
        <v>32</v>
      </c>
      <c r="S14" s="14">
        <f t="shared" si="3"/>
        <v>8</v>
      </c>
      <c r="T14" s="14">
        <f t="shared" si="1"/>
        <v>40</v>
      </c>
      <c r="U14" s="125" t="s">
        <v>351</v>
      </c>
      <c r="V14" s="159">
        <v>7</v>
      </c>
      <c r="W14" s="14"/>
      <c r="X14" s="14"/>
      <c r="Y14" s="14"/>
      <c r="Z14" s="14"/>
      <c r="AA14" s="14"/>
      <c r="AB14" s="14"/>
      <c r="AC14" s="14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</row>
    <row r="15" spans="1:249" s="28" customFormat="1" ht="20.100000000000001" customHeight="1" x14ac:dyDescent="0.2">
      <c r="A15" s="15">
        <v>30246</v>
      </c>
      <c r="B15" s="140">
        <v>444</v>
      </c>
      <c r="C15" s="16">
        <v>35.5</v>
      </c>
      <c r="D15" s="16">
        <v>49.4</v>
      </c>
      <c r="E15" s="16">
        <v>35.515000000000001</v>
      </c>
      <c r="F15" s="16">
        <v>49.347999999999999</v>
      </c>
      <c r="G15" s="150">
        <f>SUM(F15-E15)</f>
        <v>13.832999999999998</v>
      </c>
      <c r="H15" s="34" t="s">
        <v>566</v>
      </c>
      <c r="I15" s="142" t="s">
        <v>88</v>
      </c>
      <c r="J15" s="16" t="s">
        <v>396</v>
      </c>
      <c r="K15" s="88">
        <v>48.73</v>
      </c>
      <c r="L15" s="93" t="s">
        <v>504</v>
      </c>
      <c r="M15" s="14">
        <v>1</v>
      </c>
      <c r="N15" s="14">
        <v>1</v>
      </c>
      <c r="O15" s="14">
        <v>1</v>
      </c>
      <c r="P15" s="14">
        <v>2</v>
      </c>
      <c r="Q15" s="14">
        <v>1</v>
      </c>
      <c r="R15" s="14">
        <f t="shared" ref="R15" si="4">M15*N15*P15*16</f>
        <v>32</v>
      </c>
      <c r="S15" s="14">
        <f t="shared" ref="S15" si="5">M15*O15*Q15*8</f>
        <v>8</v>
      </c>
      <c r="T15" s="14">
        <f t="shared" ref="T15" si="6">SUM(R15:S15)</f>
        <v>40</v>
      </c>
      <c r="U15" s="125" t="s">
        <v>351</v>
      </c>
      <c r="V15" s="159">
        <v>7</v>
      </c>
      <c r="W15" s="14"/>
      <c r="X15" s="14"/>
      <c r="Y15" s="14"/>
      <c r="Z15" s="14"/>
      <c r="AA15" s="14"/>
      <c r="AB15" s="14"/>
      <c r="AC15" s="14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</row>
    <row r="16" spans="1:249" s="28" customFormat="1" ht="20.100000000000001" customHeight="1" x14ac:dyDescent="0.2">
      <c r="A16" s="15">
        <v>30247</v>
      </c>
      <c r="B16" s="140">
        <v>445</v>
      </c>
      <c r="C16" s="16" t="s">
        <v>30</v>
      </c>
      <c r="D16" s="16">
        <v>10.222</v>
      </c>
      <c r="E16" s="16">
        <v>0</v>
      </c>
      <c r="F16" s="16">
        <v>10.173</v>
      </c>
      <c r="G16" s="73">
        <f t="shared" si="0"/>
        <v>10.173</v>
      </c>
      <c r="H16" s="34" t="s">
        <v>506</v>
      </c>
      <c r="I16" s="137" t="s">
        <v>9</v>
      </c>
      <c r="J16" s="20">
        <v>2.94</v>
      </c>
      <c r="K16" s="78">
        <v>2.9</v>
      </c>
      <c r="L16" s="97" t="s">
        <v>262</v>
      </c>
      <c r="M16" s="14">
        <v>1</v>
      </c>
      <c r="N16" s="14">
        <v>2</v>
      </c>
      <c r="O16" s="14">
        <v>1</v>
      </c>
      <c r="P16" s="31">
        <v>5</v>
      </c>
      <c r="Q16" s="14">
        <v>1</v>
      </c>
      <c r="R16" s="14">
        <f t="shared" si="2"/>
        <v>160</v>
      </c>
      <c r="S16" s="14">
        <f t="shared" si="3"/>
        <v>8</v>
      </c>
      <c r="T16" s="14">
        <f t="shared" si="1"/>
        <v>168</v>
      </c>
      <c r="U16" s="125" t="s">
        <v>351</v>
      </c>
      <c r="V16" s="159">
        <v>7</v>
      </c>
      <c r="W16" s="14"/>
      <c r="X16" s="14"/>
      <c r="Y16" s="14"/>
      <c r="Z16" s="14"/>
      <c r="AA16" s="14"/>
      <c r="AB16" s="14"/>
      <c r="AC16" s="1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</row>
    <row r="17" spans="1:249" s="28" customFormat="1" ht="20.100000000000001" customHeight="1" x14ac:dyDescent="0.2">
      <c r="A17" s="15">
        <v>30248</v>
      </c>
      <c r="B17" s="140">
        <v>445</v>
      </c>
      <c r="C17" s="16">
        <v>10.222</v>
      </c>
      <c r="D17" s="16">
        <v>12.97</v>
      </c>
      <c r="E17" s="16">
        <v>10.173</v>
      </c>
      <c r="F17" s="16">
        <v>12.747</v>
      </c>
      <c r="G17" s="73">
        <f t="shared" si="0"/>
        <v>2.5739999999999998</v>
      </c>
      <c r="H17" s="41" t="s">
        <v>505</v>
      </c>
      <c r="I17" s="137" t="s">
        <v>10</v>
      </c>
      <c r="J17" s="16" t="s">
        <v>34</v>
      </c>
      <c r="K17" s="88">
        <v>10.84</v>
      </c>
      <c r="L17" s="97" t="s">
        <v>352</v>
      </c>
      <c r="M17" s="14">
        <v>1</v>
      </c>
      <c r="N17" s="14">
        <v>2</v>
      </c>
      <c r="O17" s="14">
        <v>2</v>
      </c>
      <c r="P17" s="31">
        <v>5</v>
      </c>
      <c r="Q17" s="14">
        <v>1</v>
      </c>
      <c r="R17" s="14">
        <f t="shared" si="2"/>
        <v>160</v>
      </c>
      <c r="S17" s="14">
        <f t="shared" si="3"/>
        <v>16</v>
      </c>
      <c r="T17" s="14">
        <f t="shared" si="1"/>
        <v>176</v>
      </c>
      <c r="U17" s="129" t="s">
        <v>351</v>
      </c>
      <c r="V17" s="159">
        <v>7</v>
      </c>
      <c r="W17" s="14"/>
      <c r="X17" s="14"/>
      <c r="Y17" s="14"/>
      <c r="Z17" s="14"/>
      <c r="AA17" s="14"/>
      <c r="AB17" s="14"/>
      <c r="AC17" s="1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</row>
    <row r="18" spans="1:249" s="28" customFormat="1" ht="20.100000000000001" customHeight="1" x14ac:dyDescent="0.2">
      <c r="A18" s="15">
        <v>30250</v>
      </c>
      <c r="B18" s="140">
        <v>447</v>
      </c>
      <c r="C18" s="16" t="s">
        <v>30</v>
      </c>
      <c r="D18" s="16">
        <v>7.9820000000000002</v>
      </c>
      <c r="E18" s="16">
        <v>0</v>
      </c>
      <c r="F18" s="16">
        <v>7.9660000000000002</v>
      </c>
      <c r="G18" s="73">
        <f t="shared" si="0"/>
        <v>7.9660000000000002</v>
      </c>
      <c r="H18" s="34" t="s">
        <v>507</v>
      </c>
      <c r="I18" s="137" t="s">
        <v>9</v>
      </c>
      <c r="J18" s="20">
        <v>8</v>
      </c>
      <c r="K18" s="78">
        <v>7.95</v>
      </c>
      <c r="L18" s="97" t="s">
        <v>263</v>
      </c>
      <c r="M18" s="14">
        <v>1</v>
      </c>
      <c r="N18" s="14">
        <v>1</v>
      </c>
      <c r="O18" s="14">
        <v>1</v>
      </c>
      <c r="P18" s="31">
        <v>5</v>
      </c>
      <c r="Q18" s="14">
        <v>1</v>
      </c>
      <c r="R18" s="14">
        <f t="shared" si="2"/>
        <v>80</v>
      </c>
      <c r="S18" s="14">
        <f t="shared" si="3"/>
        <v>8</v>
      </c>
      <c r="T18" s="14">
        <f t="shared" si="1"/>
        <v>88</v>
      </c>
      <c r="U18" s="125" t="s">
        <v>351</v>
      </c>
      <c r="V18" s="159">
        <v>7</v>
      </c>
      <c r="W18" s="114"/>
      <c r="X18" s="114"/>
      <c r="Y18" s="114"/>
      <c r="Z18" s="114"/>
      <c r="AA18" s="114"/>
      <c r="AB18" s="114"/>
      <c r="AC18" s="11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</row>
    <row r="19" spans="1:249" s="28" customFormat="1" ht="20.100000000000001" customHeight="1" x14ac:dyDescent="0.2">
      <c r="A19" s="15">
        <v>30251</v>
      </c>
      <c r="B19" s="140">
        <v>447</v>
      </c>
      <c r="C19" s="16">
        <v>7.9820000000000002</v>
      </c>
      <c r="D19" s="16">
        <v>9.9239999999999995</v>
      </c>
      <c r="E19" s="16">
        <v>7.9660000000000002</v>
      </c>
      <c r="F19" s="16">
        <v>9.9139999999999997</v>
      </c>
      <c r="G19" s="73">
        <f t="shared" si="0"/>
        <v>1.9479999999999995</v>
      </c>
      <c r="H19" s="34" t="s">
        <v>70</v>
      </c>
      <c r="I19" s="137" t="s">
        <v>10</v>
      </c>
      <c r="J19" s="16">
        <v>8.6999999999999993</v>
      </c>
      <c r="K19" s="88">
        <v>8.6999999999999993</v>
      </c>
      <c r="L19" s="97" t="s">
        <v>264</v>
      </c>
      <c r="M19" s="14">
        <v>1</v>
      </c>
      <c r="N19" s="14">
        <v>1</v>
      </c>
      <c r="O19" s="14">
        <v>1</v>
      </c>
      <c r="P19" s="31">
        <v>5</v>
      </c>
      <c r="Q19" s="14">
        <v>1</v>
      </c>
      <c r="R19" s="14">
        <f t="shared" si="2"/>
        <v>80</v>
      </c>
      <c r="S19" s="14">
        <f t="shared" si="3"/>
        <v>8</v>
      </c>
      <c r="T19" s="14">
        <f t="shared" si="1"/>
        <v>88</v>
      </c>
      <c r="U19" s="129" t="s">
        <v>351</v>
      </c>
      <c r="V19" s="159">
        <v>7</v>
      </c>
      <c r="W19" s="14"/>
      <c r="X19" s="14"/>
      <c r="Y19" s="14"/>
      <c r="Z19" s="14"/>
      <c r="AA19" s="14"/>
      <c r="AB19" s="14"/>
      <c r="AC19" s="14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</row>
    <row r="20" spans="1:249" s="28" customFormat="1" ht="20.100000000000001" customHeight="1" x14ac:dyDescent="0.2">
      <c r="A20" s="15">
        <v>30252</v>
      </c>
      <c r="B20" s="140">
        <v>447</v>
      </c>
      <c r="C20" s="16">
        <v>9.9239999999999995</v>
      </c>
      <c r="D20" s="20">
        <v>19.032</v>
      </c>
      <c r="E20" s="16">
        <v>9.9139999999999997</v>
      </c>
      <c r="F20" s="16">
        <v>19.02</v>
      </c>
      <c r="G20" s="73">
        <f t="shared" si="0"/>
        <v>9.1059999999999999</v>
      </c>
      <c r="H20" s="34" t="s">
        <v>67</v>
      </c>
      <c r="I20" s="137" t="s">
        <v>88</v>
      </c>
      <c r="J20" s="16">
        <v>18.850000000000001</v>
      </c>
      <c r="K20" s="88">
        <v>18.72</v>
      </c>
      <c r="L20" s="97" t="s">
        <v>265</v>
      </c>
      <c r="M20" s="14">
        <v>1</v>
      </c>
      <c r="N20" s="14">
        <v>1</v>
      </c>
      <c r="O20" s="14">
        <v>1</v>
      </c>
      <c r="P20" s="14">
        <v>2</v>
      </c>
      <c r="Q20" s="14">
        <v>1</v>
      </c>
      <c r="R20" s="14">
        <f t="shared" si="2"/>
        <v>32</v>
      </c>
      <c r="S20" s="14">
        <f t="shared" si="3"/>
        <v>8</v>
      </c>
      <c r="T20" s="14">
        <f t="shared" si="1"/>
        <v>40</v>
      </c>
      <c r="U20" s="125" t="s">
        <v>351</v>
      </c>
      <c r="V20" s="159">
        <v>7</v>
      </c>
      <c r="W20" s="14"/>
      <c r="X20" s="14"/>
      <c r="Y20" s="14"/>
      <c r="Z20" s="14"/>
      <c r="AA20" s="14"/>
      <c r="AB20" s="14"/>
      <c r="AC20" s="14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</row>
    <row r="21" spans="1:249" s="28" customFormat="1" ht="20.100000000000001" customHeight="1" x14ac:dyDescent="0.2">
      <c r="A21" s="15">
        <v>30253</v>
      </c>
      <c r="B21" s="140">
        <v>449</v>
      </c>
      <c r="C21" s="16">
        <v>5.7560000000000002</v>
      </c>
      <c r="D21" s="16">
        <v>22.562999999999999</v>
      </c>
      <c r="E21" s="16">
        <v>5.7569999999999997</v>
      </c>
      <c r="F21" s="16">
        <v>22.518999999999998</v>
      </c>
      <c r="G21" s="73">
        <f t="shared" si="0"/>
        <v>16.762</v>
      </c>
      <c r="H21" s="34" t="s">
        <v>508</v>
      </c>
      <c r="I21" s="137" t="s">
        <v>9</v>
      </c>
      <c r="J21" s="16">
        <v>15.51</v>
      </c>
      <c r="K21" s="88">
        <v>15.48</v>
      </c>
      <c r="L21" s="93" t="s">
        <v>266</v>
      </c>
      <c r="M21" s="14">
        <v>1</v>
      </c>
      <c r="N21" s="14">
        <v>2</v>
      </c>
      <c r="O21" s="14">
        <v>1</v>
      </c>
      <c r="P21" s="31">
        <v>5</v>
      </c>
      <c r="Q21" s="14">
        <v>1</v>
      </c>
      <c r="R21" s="14">
        <f t="shared" si="2"/>
        <v>160</v>
      </c>
      <c r="S21" s="14">
        <f t="shared" si="3"/>
        <v>8</v>
      </c>
      <c r="T21" s="14">
        <f t="shared" si="1"/>
        <v>168</v>
      </c>
      <c r="U21" s="125" t="s">
        <v>351</v>
      </c>
      <c r="V21" s="159">
        <v>7</v>
      </c>
      <c r="W21" s="14"/>
      <c r="X21" s="14"/>
      <c r="Y21" s="14"/>
      <c r="Z21" s="14"/>
      <c r="AA21" s="14"/>
      <c r="AB21" s="14"/>
      <c r="AC21" s="1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</row>
    <row r="22" spans="1:249" s="44" customFormat="1" ht="20.100000000000001" customHeight="1" x14ac:dyDescent="0.2">
      <c r="A22" s="15">
        <v>30254</v>
      </c>
      <c r="B22" s="140">
        <v>449</v>
      </c>
      <c r="C22" s="16">
        <v>22.562999999999999</v>
      </c>
      <c r="D22" s="16">
        <v>27.38</v>
      </c>
      <c r="E22" s="16">
        <v>22.518999999999998</v>
      </c>
      <c r="F22" s="16">
        <v>27.314</v>
      </c>
      <c r="G22" s="73">
        <f t="shared" si="0"/>
        <v>4.7950000000000017</v>
      </c>
      <c r="H22" s="34" t="s">
        <v>71</v>
      </c>
      <c r="I22" s="137" t="s">
        <v>10</v>
      </c>
      <c r="J22" s="16" t="s">
        <v>33</v>
      </c>
      <c r="K22" s="88">
        <v>24.731999999999999</v>
      </c>
      <c r="L22" s="97" t="s">
        <v>267</v>
      </c>
      <c r="M22" s="14">
        <v>1</v>
      </c>
      <c r="N22" s="14">
        <v>2</v>
      </c>
      <c r="O22" s="14">
        <v>2</v>
      </c>
      <c r="P22" s="31">
        <v>5</v>
      </c>
      <c r="Q22" s="14">
        <v>1</v>
      </c>
      <c r="R22" s="14">
        <f t="shared" si="2"/>
        <v>160</v>
      </c>
      <c r="S22" s="14">
        <f t="shared" si="3"/>
        <v>16</v>
      </c>
      <c r="T22" s="14">
        <f t="shared" si="1"/>
        <v>176</v>
      </c>
      <c r="U22" s="129" t="s">
        <v>351</v>
      </c>
      <c r="V22" s="159">
        <v>7</v>
      </c>
      <c r="W22" s="14"/>
      <c r="X22" s="14"/>
      <c r="Y22" s="14"/>
      <c r="Z22" s="14"/>
      <c r="AA22" s="14"/>
      <c r="AB22" s="14"/>
      <c r="AC22" s="1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</row>
    <row r="23" spans="1:249" s="28" customFormat="1" ht="20.100000000000001" customHeight="1" x14ac:dyDescent="0.2">
      <c r="A23" s="15">
        <v>30255</v>
      </c>
      <c r="B23" s="140">
        <v>449</v>
      </c>
      <c r="C23" s="16">
        <v>27.38</v>
      </c>
      <c r="D23" s="16">
        <v>40.729999999999997</v>
      </c>
      <c r="E23" s="16">
        <v>27.314</v>
      </c>
      <c r="F23" s="16">
        <v>40.627000000000002</v>
      </c>
      <c r="G23" s="73">
        <f t="shared" si="0"/>
        <v>13.313000000000002</v>
      </c>
      <c r="H23" s="34" t="s">
        <v>268</v>
      </c>
      <c r="I23" s="137" t="s">
        <v>9</v>
      </c>
      <c r="J23" s="20">
        <v>34.6</v>
      </c>
      <c r="K23" s="78">
        <v>34.659999999999997</v>
      </c>
      <c r="L23" s="97" t="s">
        <v>269</v>
      </c>
      <c r="M23" s="14">
        <v>1</v>
      </c>
      <c r="N23" s="14">
        <v>1</v>
      </c>
      <c r="O23" s="14">
        <v>1</v>
      </c>
      <c r="P23" s="31">
        <v>5</v>
      </c>
      <c r="Q23" s="14">
        <v>1</v>
      </c>
      <c r="R23" s="14">
        <f t="shared" si="2"/>
        <v>80</v>
      </c>
      <c r="S23" s="14">
        <f t="shared" si="3"/>
        <v>8</v>
      </c>
      <c r="T23" s="14">
        <f t="shared" si="1"/>
        <v>88</v>
      </c>
      <c r="U23" s="129" t="s">
        <v>351</v>
      </c>
      <c r="V23" s="159">
        <v>7</v>
      </c>
      <c r="W23" s="14"/>
      <c r="X23" s="14"/>
      <c r="Y23" s="14"/>
      <c r="Z23" s="14"/>
      <c r="AA23" s="14"/>
      <c r="AB23" s="14"/>
      <c r="AC23" s="1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49" s="28" customFormat="1" ht="20.100000000000001" customHeight="1" x14ac:dyDescent="0.2">
      <c r="A24" s="15">
        <v>30256</v>
      </c>
      <c r="B24" s="140">
        <v>449</v>
      </c>
      <c r="C24" s="16">
        <v>41.780999999999999</v>
      </c>
      <c r="D24" s="16">
        <v>64.700999999999993</v>
      </c>
      <c r="E24" s="16">
        <v>41.698</v>
      </c>
      <c r="F24" s="16">
        <v>64.656999999999996</v>
      </c>
      <c r="G24" s="73">
        <f t="shared" si="0"/>
        <v>22.958999999999996</v>
      </c>
      <c r="H24" s="34" t="s">
        <v>272</v>
      </c>
      <c r="I24" s="137" t="s">
        <v>88</v>
      </c>
      <c r="J24" s="16">
        <v>49.97</v>
      </c>
      <c r="K24" s="88">
        <v>49.92</v>
      </c>
      <c r="L24" s="93" t="s">
        <v>353</v>
      </c>
      <c r="M24" s="14">
        <v>1</v>
      </c>
      <c r="N24" s="14">
        <v>1</v>
      </c>
      <c r="O24" s="14">
        <v>1</v>
      </c>
      <c r="P24" s="14">
        <v>2</v>
      </c>
      <c r="Q24" s="14">
        <v>1</v>
      </c>
      <c r="R24" s="14">
        <f t="shared" si="2"/>
        <v>32</v>
      </c>
      <c r="S24" s="14">
        <f t="shared" si="3"/>
        <v>8</v>
      </c>
      <c r="T24" s="14">
        <f t="shared" si="1"/>
        <v>40</v>
      </c>
      <c r="U24" s="125" t="s">
        <v>351</v>
      </c>
      <c r="V24" s="159">
        <v>7</v>
      </c>
      <c r="W24" s="114"/>
      <c r="X24" s="114"/>
      <c r="Y24" s="114"/>
      <c r="Z24" s="114"/>
      <c r="AA24" s="114"/>
      <c r="AB24" s="114"/>
      <c r="AC24" s="11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pans="1:249" s="28" customFormat="1" ht="20.100000000000001" customHeight="1" x14ac:dyDescent="0.2">
      <c r="A25" s="32">
        <v>30258</v>
      </c>
      <c r="B25" s="140">
        <v>450</v>
      </c>
      <c r="C25" s="33">
        <v>7.915</v>
      </c>
      <c r="D25" s="33">
        <v>32.695</v>
      </c>
      <c r="E25" s="33">
        <v>7.9480000000000004</v>
      </c>
      <c r="F25" s="33">
        <v>32.585000000000001</v>
      </c>
      <c r="G25" s="73">
        <f t="shared" si="0"/>
        <v>24.637</v>
      </c>
      <c r="H25" s="34" t="s">
        <v>509</v>
      </c>
      <c r="I25" s="37" t="s">
        <v>9</v>
      </c>
      <c r="J25" s="33">
        <v>17.844999999999999</v>
      </c>
      <c r="K25" s="73">
        <v>17.850000000000001</v>
      </c>
      <c r="L25" s="93" t="s">
        <v>273</v>
      </c>
      <c r="M25" s="31">
        <v>1</v>
      </c>
      <c r="N25" s="31">
        <v>1</v>
      </c>
      <c r="O25" s="31">
        <v>1</v>
      </c>
      <c r="P25" s="31">
        <v>5</v>
      </c>
      <c r="Q25" s="31">
        <v>1</v>
      </c>
      <c r="R25" s="14">
        <f t="shared" si="2"/>
        <v>80</v>
      </c>
      <c r="S25" s="14">
        <f t="shared" si="3"/>
        <v>8</v>
      </c>
      <c r="T25" s="14">
        <f t="shared" si="1"/>
        <v>88</v>
      </c>
      <c r="U25" s="125" t="s">
        <v>351</v>
      </c>
      <c r="V25" s="159">
        <v>7</v>
      </c>
      <c r="W25" s="114"/>
      <c r="X25" s="114"/>
      <c r="Y25" s="114"/>
      <c r="Z25" s="114"/>
      <c r="AA25" s="114"/>
      <c r="AB25" s="114"/>
      <c r="AC25" s="114"/>
    </row>
    <row r="26" spans="1:249" s="28" customFormat="1" ht="20.100000000000001" customHeight="1" x14ac:dyDescent="0.2">
      <c r="A26" s="32">
        <v>30260</v>
      </c>
      <c r="B26" s="140">
        <v>450</v>
      </c>
      <c r="C26" s="33">
        <v>32.695</v>
      </c>
      <c r="D26" s="33">
        <v>52.457999999999998</v>
      </c>
      <c r="E26" s="33">
        <v>32.585000000000001</v>
      </c>
      <c r="F26" s="33">
        <v>52.42</v>
      </c>
      <c r="G26" s="73">
        <f t="shared" si="0"/>
        <v>19.835000000000001</v>
      </c>
      <c r="H26" s="34" t="s">
        <v>274</v>
      </c>
      <c r="I26" s="29" t="s">
        <v>9</v>
      </c>
      <c r="J26" s="16">
        <v>44.026000000000003</v>
      </c>
      <c r="K26" s="16">
        <v>43.95</v>
      </c>
      <c r="L26" s="93" t="s">
        <v>275</v>
      </c>
      <c r="M26" s="31">
        <v>1</v>
      </c>
      <c r="N26" s="31">
        <v>1</v>
      </c>
      <c r="O26" s="31">
        <v>1</v>
      </c>
      <c r="P26" s="31">
        <v>5</v>
      </c>
      <c r="Q26" s="31">
        <v>1</v>
      </c>
      <c r="R26" s="14">
        <f t="shared" si="2"/>
        <v>80</v>
      </c>
      <c r="S26" s="14">
        <f t="shared" si="3"/>
        <v>8</v>
      </c>
      <c r="T26" s="14">
        <f t="shared" si="1"/>
        <v>88</v>
      </c>
      <c r="U26" s="129" t="s">
        <v>351</v>
      </c>
      <c r="V26" s="159">
        <v>7</v>
      </c>
      <c r="W26" s="14"/>
      <c r="X26" s="14"/>
      <c r="Y26" s="14"/>
      <c r="Z26" s="14"/>
      <c r="AA26" s="14"/>
      <c r="AB26" s="14"/>
      <c r="AC26" s="14"/>
    </row>
    <row r="27" spans="1:249" s="28" customFormat="1" ht="20.100000000000001" customHeight="1" x14ac:dyDescent="0.2">
      <c r="A27" s="139">
        <v>30299</v>
      </c>
      <c r="B27" s="140">
        <v>449</v>
      </c>
      <c r="C27" s="16">
        <v>40.729999999999997</v>
      </c>
      <c r="D27" s="16">
        <v>41.780999999999999</v>
      </c>
      <c r="E27" s="16">
        <v>40.627000000000002</v>
      </c>
      <c r="F27" s="16">
        <v>41.698</v>
      </c>
      <c r="G27" s="73">
        <f t="shared" si="0"/>
        <v>1.070999999999998</v>
      </c>
      <c r="H27" s="34" t="s">
        <v>270</v>
      </c>
      <c r="I27" s="140" t="s">
        <v>10</v>
      </c>
      <c r="J27" s="16">
        <v>41.341999999999999</v>
      </c>
      <c r="K27" s="16">
        <v>41.13</v>
      </c>
      <c r="L27" s="93" t="s">
        <v>271</v>
      </c>
      <c r="M27" s="14">
        <v>1</v>
      </c>
      <c r="N27" s="14">
        <v>1</v>
      </c>
      <c r="O27" s="14">
        <v>1</v>
      </c>
      <c r="P27" s="31">
        <v>5</v>
      </c>
      <c r="Q27" s="14">
        <v>1</v>
      </c>
      <c r="R27" s="14">
        <f t="shared" si="2"/>
        <v>80</v>
      </c>
      <c r="S27" s="14">
        <f t="shared" si="3"/>
        <v>8</v>
      </c>
      <c r="T27" s="14">
        <f t="shared" si="1"/>
        <v>88</v>
      </c>
      <c r="U27" s="129" t="s">
        <v>351</v>
      </c>
      <c r="V27" s="147">
        <v>7</v>
      </c>
      <c r="W27" s="14"/>
      <c r="X27" s="14"/>
      <c r="Y27" s="14"/>
      <c r="Z27" s="14"/>
      <c r="AA27" s="14"/>
      <c r="AB27" s="14"/>
      <c r="AC27" s="1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</row>
    <row r="28" spans="1:249" s="28" customFormat="1" ht="20.100000000000001" customHeight="1" x14ac:dyDescent="0.2">
      <c r="A28" s="140">
        <v>30316</v>
      </c>
      <c r="B28" s="140">
        <v>444</v>
      </c>
      <c r="C28" s="16">
        <v>20.5</v>
      </c>
      <c r="D28" s="16">
        <v>23.86</v>
      </c>
      <c r="E28" s="16">
        <v>20.488</v>
      </c>
      <c r="F28" s="16">
        <v>23.852</v>
      </c>
      <c r="G28" s="73">
        <f t="shared" si="0"/>
        <v>3.3640000000000008</v>
      </c>
      <c r="H28" s="34" t="s">
        <v>261</v>
      </c>
      <c r="I28" s="140" t="s">
        <v>10</v>
      </c>
      <c r="J28" s="16">
        <v>22.2</v>
      </c>
      <c r="K28" s="16">
        <v>22.2</v>
      </c>
      <c r="L28" s="93" t="s">
        <v>395</v>
      </c>
      <c r="M28" s="14">
        <v>1</v>
      </c>
      <c r="N28" s="14">
        <v>2</v>
      </c>
      <c r="O28" s="14">
        <v>2</v>
      </c>
      <c r="P28" s="31">
        <v>5</v>
      </c>
      <c r="Q28" s="14">
        <v>1</v>
      </c>
      <c r="R28" s="14">
        <f t="shared" si="2"/>
        <v>160</v>
      </c>
      <c r="S28" s="14">
        <f t="shared" si="3"/>
        <v>16</v>
      </c>
      <c r="T28" s="14">
        <f t="shared" si="1"/>
        <v>176</v>
      </c>
      <c r="U28" s="125" t="s">
        <v>351</v>
      </c>
      <c r="V28" s="147">
        <v>7</v>
      </c>
      <c r="W28" s="14"/>
      <c r="X28" s="14"/>
      <c r="Y28" s="14"/>
      <c r="Z28" s="14"/>
      <c r="AA28" s="14"/>
      <c r="AB28" s="14"/>
      <c r="AC28" s="14"/>
    </row>
    <row r="29" spans="1:249" ht="20.100000000000001" customHeight="1" x14ac:dyDescent="0.2">
      <c r="A29" s="140">
        <v>30318</v>
      </c>
      <c r="B29" s="140">
        <v>482</v>
      </c>
      <c r="C29" s="33">
        <v>203.387</v>
      </c>
      <c r="D29" s="33">
        <v>197.50800000000001</v>
      </c>
      <c r="E29" s="33">
        <v>111.075</v>
      </c>
      <c r="F29" s="33">
        <v>118.968</v>
      </c>
      <c r="G29" s="33">
        <f t="shared" si="0"/>
        <v>7.8930000000000007</v>
      </c>
      <c r="H29" s="34" t="s">
        <v>510</v>
      </c>
      <c r="I29" s="29" t="s">
        <v>9</v>
      </c>
      <c r="J29" s="33">
        <v>198.43299999999999</v>
      </c>
      <c r="K29" s="33">
        <v>118.05</v>
      </c>
      <c r="L29" s="93" t="s">
        <v>276</v>
      </c>
      <c r="M29" s="31">
        <v>1</v>
      </c>
      <c r="N29" s="31">
        <v>2</v>
      </c>
      <c r="O29" s="31">
        <v>2</v>
      </c>
      <c r="P29" s="31">
        <v>5</v>
      </c>
      <c r="Q29" s="31">
        <v>1</v>
      </c>
      <c r="R29" s="31">
        <f t="shared" si="2"/>
        <v>160</v>
      </c>
      <c r="S29" s="31">
        <f t="shared" si="3"/>
        <v>16</v>
      </c>
      <c r="T29" s="31">
        <f t="shared" si="1"/>
        <v>176</v>
      </c>
      <c r="U29" s="129" t="s">
        <v>351</v>
      </c>
      <c r="V29" s="153">
        <v>7</v>
      </c>
      <c r="W29" s="14"/>
      <c r="X29" s="14"/>
      <c r="Y29" s="14"/>
      <c r="Z29" s="14"/>
      <c r="AA29" s="14"/>
      <c r="AB29" s="14"/>
      <c r="AC29" s="14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</row>
    <row r="30" spans="1:249" ht="20.100000000000001" customHeight="1" x14ac:dyDescent="0.2">
      <c r="A30" s="139">
        <v>30319</v>
      </c>
      <c r="B30" s="140">
        <v>482</v>
      </c>
      <c r="C30" s="33">
        <v>197.50800000000001</v>
      </c>
      <c r="D30" s="33">
        <v>195.90799999999999</v>
      </c>
      <c r="E30" s="33">
        <v>118.968</v>
      </c>
      <c r="F30" s="33">
        <v>120.56699999999999</v>
      </c>
      <c r="G30" s="33">
        <f t="shared" si="0"/>
        <v>1.5989999999999895</v>
      </c>
      <c r="H30" s="34" t="s">
        <v>549</v>
      </c>
      <c r="I30" s="29" t="s">
        <v>9</v>
      </c>
      <c r="J30" s="33">
        <v>194.59200000000001</v>
      </c>
      <c r="K30" s="33">
        <v>121.87</v>
      </c>
      <c r="L30" s="93" t="s">
        <v>277</v>
      </c>
      <c r="M30" s="31">
        <v>1</v>
      </c>
      <c r="N30" s="31">
        <v>2</v>
      </c>
      <c r="O30" s="31">
        <v>2</v>
      </c>
      <c r="P30" s="31">
        <v>5</v>
      </c>
      <c r="Q30" s="31">
        <v>1</v>
      </c>
      <c r="R30" s="31">
        <f t="shared" si="2"/>
        <v>160</v>
      </c>
      <c r="S30" s="31">
        <f t="shared" si="3"/>
        <v>16</v>
      </c>
      <c r="T30" s="31">
        <f t="shared" si="1"/>
        <v>176</v>
      </c>
      <c r="U30" s="129" t="s">
        <v>351</v>
      </c>
      <c r="V30" s="158">
        <v>7</v>
      </c>
      <c r="W30" s="14"/>
      <c r="X30" s="14"/>
      <c r="Y30" s="14"/>
      <c r="Z30" s="14"/>
      <c r="AA30" s="14"/>
      <c r="AB30" s="14"/>
      <c r="AC30" s="14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</row>
    <row r="31" spans="1:249" ht="20.100000000000001" customHeight="1" x14ac:dyDescent="0.2">
      <c r="A31" s="140">
        <v>30320</v>
      </c>
      <c r="B31" s="140">
        <v>482</v>
      </c>
      <c r="C31" s="33">
        <v>195.90799999999999</v>
      </c>
      <c r="D31" s="33">
        <v>180.48400000000001</v>
      </c>
      <c r="E31" s="33">
        <v>120.56699999999999</v>
      </c>
      <c r="F31" s="33">
        <v>136.01599999999999</v>
      </c>
      <c r="G31" s="33">
        <f t="shared" ref="G31" si="7">SUM(F31-E31)</f>
        <v>15.448999999999998</v>
      </c>
      <c r="H31" s="34" t="s">
        <v>511</v>
      </c>
      <c r="I31" s="29" t="s">
        <v>9</v>
      </c>
      <c r="J31" s="33">
        <v>189.483</v>
      </c>
      <c r="K31" s="33">
        <v>127</v>
      </c>
      <c r="L31" s="93" t="s">
        <v>278</v>
      </c>
      <c r="M31" s="31">
        <v>1</v>
      </c>
      <c r="N31" s="31">
        <v>2</v>
      </c>
      <c r="O31" s="31">
        <v>2</v>
      </c>
      <c r="P31" s="31">
        <v>5</v>
      </c>
      <c r="Q31" s="31">
        <v>1</v>
      </c>
      <c r="R31" s="31">
        <f t="shared" ref="R31" si="8">M31*N31*P31*16</f>
        <v>160</v>
      </c>
      <c r="S31" s="31">
        <f t="shared" ref="S31" si="9">M31*O31*Q31*8</f>
        <v>16</v>
      </c>
      <c r="T31" s="31">
        <f t="shared" ref="T31" si="10">SUM(R31:S31)</f>
        <v>176</v>
      </c>
      <c r="U31" s="129" t="s">
        <v>351</v>
      </c>
      <c r="V31" s="158">
        <v>7</v>
      </c>
      <c r="W31" s="14"/>
      <c r="X31" s="14"/>
      <c r="Y31" s="14"/>
      <c r="Z31" s="14"/>
      <c r="AA31" s="14"/>
      <c r="AB31" s="14"/>
      <c r="AC31" s="14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</row>
    <row r="32" spans="1:249" ht="20.100000000000001" customHeight="1" x14ac:dyDescent="0.2">
      <c r="A32" s="140">
        <v>30330</v>
      </c>
      <c r="B32" s="140">
        <v>490</v>
      </c>
      <c r="C32" s="33">
        <v>405.95699999999999</v>
      </c>
      <c r="D32" s="150">
        <v>412.62200000000001</v>
      </c>
      <c r="E32" s="33">
        <v>0</v>
      </c>
      <c r="F32" s="33">
        <v>6.6559999999999997</v>
      </c>
      <c r="G32" s="33">
        <f t="shared" si="0"/>
        <v>6.6559999999999997</v>
      </c>
      <c r="H32" s="34" t="s">
        <v>567</v>
      </c>
      <c r="I32" s="29" t="s">
        <v>9</v>
      </c>
      <c r="J32" s="33">
        <v>410.572</v>
      </c>
      <c r="K32" s="33">
        <v>4.5</v>
      </c>
      <c r="L32" s="93" t="s">
        <v>568</v>
      </c>
      <c r="M32" s="31">
        <v>1</v>
      </c>
      <c r="N32" s="31">
        <v>2</v>
      </c>
      <c r="O32" s="31">
        <v>2</v>
      </c>
      <c r="P32" s="31">
        <v>5</v>
      </c>
      <c r="Q32" s="31">
        <v>1</v>
      </c>
      <c r="R32" s="31">
        <f t="shared" si="2"/>
        <v>160</v>
      </c>
      <c r="S32" s="31">
        <f t="shared" si="3"/>
        <v>16</v>
      </c>
      <c r="T32" s="31">
        <f t="shared" si="1"/>
        <v>176</v>
      </c>
      <c r="U32" s="129" t="s">
        <v>351</v>
      </c>
      <c r="V32" s="158">
        <v>7</v>
      </c>
      <c r="W32" s="14"/>
      <c r="X32" s="14"/>
      <c r="Y32" s="14"/>
      <c r="Z32" s="14"/>
      <c r="AA32" s="14"/>
      <c r="AB32" s="14"/>
      <c r="AC32" s="14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</row>
    <row r="33" spans="9:29" s="1" customFormat="1" x14ac:dyDescent="0.3">
      <c r="I33" s="48">
        <f>COUNTIF(I9:I32,"P")</f>
        <v>15</v>
      </c>
      <c r="J33" s="83" t="s">
        <v>285</v>
      </c>
      <c r="K33" s="5"/>
      <c r="L33" s="104"/>
      <c r="M33" s="6"/>
      <c r="N33" s="14">
        <f t="shared" ref="N33:T33" si="11">SUM(N9:N32)</f>
        <v>33</v>
      </c>
      <c r="O33" s="14">
        <f t="shared" si="11"/>
        <v>31</v>
      </c>
      <c r="P33" s="14">
        <f t="shared" si="11"/>
        <v>108</v>
      </c>
      <c r="Q33" s="14">
        <f t="shared" si="11"/>
        <v>24</v>
      </c>
      <c r="R33" s="14">
        <f t="shared" si="11"/>
        <v>2448</v>
      </c>
      <c r="S33" s="14">
        <f t="shared" si="11"/>
        <v>248</v>
      </c>
      <c r="T33" s="84">
        <f t="shared" si="11"/>
        <v>2696</v>
      </c>
      <c r="U33" s="124"/>
      <c r="V33" s="122"/>
      <c r="W33" s="59"/>
      <c r="X33" s="59"/>
      <c r="Y33" s="59"/>
      <c r="Z33" s="59"/>
      <c r="AA33" s="59"/>
      <c r="AB33" s="59"/>
      <c r="AC33" s="59"/>
    </row>
    <row r="34" spans="9:29" s="1" customFormat="1" x14ac:dyDescent="0.2">
      <c r="I34" s="48">
        <f>COUNTIF(I9:I32,"M")</f>
        <v>5</v>
      </c>
      <c r="J34" s="5" t="s">
        <v>10</v>
      </c>
      <c r="K34" s="5"/>
      <c r="L34" s="104"/>
      <c r="M34" s="6"/>
      <c r="N34" s="6"/>
      <c r="U34" s="124"/>
      <c r="V34" s="122"/>
    </row>
    <row r="35" spans="9:29" s="1" customFormat="1" ht="20.25" thickBot="1" x14ac:dyDescent="0.25">
      <c r="I35" s="25">
        <f>COUNTIF(I9:I32,"Z")</f>
        <v>4</v>
      </c>
      <c r="J35" s="1" t="s">
        <v>88</v>
      </c>
      <c r="L35" s="104"/>
      <c r="M35" s="6"/>
      <c r="N35" s="6"/>
      <c r="U35" s="124"/>
      <c r="V35" s="122"/>
    </row>
    <row r="36" spans="9:29" s="1" customFormat="1" x14ac:dyDescent="0.2">
      <c r="I36" s="23">
        <f>SUM(I33:I35)</f>
        <v>24</v>
      </c>
      <c r="J36" s="4"/>
      <c r="K36" s="4"/>
      <c r="L36" s="104"/>
      <c r="M36" s="6"/>
      <c r="U36" s="124"/>
      <c r="V36" s="122"/>
    </row>
  </sheetData>
  <autoFilter ref="A4:AB36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P4:P7"/>
    <mergeCell ref="Q4:Q7"/>
    <mergeCell ref="R4:R6"/>
    <mergeCell ref="W4:Z4"/>
    <mergeCell ref="AA4:AC4"/>
    <mergeCell ref="AC5:AC7"/>
    <mergeCell ref="U4:U7"/>
    <mergeCell ref="V4:V7"/>
    <mergeCell ref="W5:W7"/>
    <mergeCell ref="X5:X7"/>
    <mergeCell ref="Y5:Y7"/>
    <mergeCell ref="Z5:Z7"/>
    <mergeCell ref="AA5:AA7"/>
    <mergeCell ref="AB5:AB7"/>
    <mergeCell ref="S4:S6"/>
    <mergeCell ref="T4:T6"/>
    <mergeCell ref="A2:C2"/>
    <mergeCell ref="A4:A7"/>
    <mergeCell ref="B4:B7"/>
    <mergeCell ref="C4:H4"/>
    <mergeCell ref="I4:I7"/>
    <mergeCell ref="D6:D7"/>
    <mergeCell ref="E6:E7"/>
    <mergeCell ref="F6:F7"/>
    <mergeCell ref="J4:L4"/>
    <mergeCell ref="M4:M7"/>
    <mergeCell ref="N4:N7"/>
    <mergeCell ref="O4:O7"/>
    <mergeCell ref="C5:D5"/>
    <mergeCell ref="E5:F5"/>
    <mergeCell ref="G5:G7"/>
    <mergeCell ref="H5:H7"/>
    <mergeCell ref="J5:J7"/>
    <mergeCell ref="K5:K7"/>
    <mergeCell ref="L5:L7"/>
    <mergeCell ref="C6:C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4"/>
  <sheetViews>
    <sheetView view="pageBreakPreview" zoomScale="60" zoomScaleNormal="100" workbookViewId="0">
      <selection activeCell="I49" sqref="I49:I53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9.42578125" style="5" customWidth="1"/>
    <col min="9" max="9" width="10.7109375" style="5" customWidth="1"/>
    <col min="10" max="11" width="12.42578125" style="4" customWidth="1"/>
    <col min="12" max="12" width="68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367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40">
        <v>30096</v>
      </c>
      <c r="B9" s="140">
        <v>116</v>
      </c>
      <c r="C9" s="16">
        <v>0</v>
      </c>
      <c r="D9" s="16">
        <v>16.3</v>
      </c>
      <c r="E9" s="16">
        <v>0</v>
      </c>
      <c r="F9" s="16">
        <v>16.326000000000001</v>
      </c>
      <c r="G9" s="16">
        <f t="shared" ref="G9:G44" si="0">SUM(F9-E9)</f>
        <v>16.326000000000001</v>
      </c>
      <c r="H9" s="47" t="s">
        <v>512</v>
      </c>
      <c r="I9" s="140" t="s">
        <v>9</v>
      </c>
      <c r="J9" s="16">
        <v>6.3</v>
      </c>
      <c r="K9" s="16">
        <v>6.2750000000000004</v>
      </c>
      <c r="L9" s="97" t="s">
        <v>279</v>
      </c>
      <c r="M9" s="14">
        <v>1</v>
      </c>
      <c r="N9" s="14">
        <v>1</v>
      </c>
      <c r="O9" s="14">
        <v>1</v>
      </c>
      <c r="P9" s="14">
        <v>5</v>
      </c>
      <c r="Q9" s="14">
        <v>1</v>
      </c>
      <c r="R9" s="14">
        <f t="shared" ref="R9:R43" si="1">N9*P9*16</f>
        <v>80</v>
      </c>
      <c r="S9" s="14">
        <f t="shared" ref="S9:S43" si="2">O9*Q9*8</f>
        <v>8</v>
      </c>
      <c r="T9" s="14">
        <f t="shared" ref="T9:T43" si="3">SUM(R9:S9)</f>
        <v>88</v>
      </c>
      <c r="U9" s="125" t="s">
        <v>18</v>
      </c>
      <c r="V9" s="153">
        <v>8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40">
        <v>30098</v>
      </c>
      <c r="B10" s="140">
        <v>133</v>
      </c>
      <c r="C10" s="16">
        <v>18.221</v>
      </c>
      <c r="D10" s="16">
        <v>35.299999999999997</v>
      </c>
      <c r="E10" s="16">
        <v>18.221</v>
      </c>
      <c r="F10" s="16">
        <v>35.292999999999999</v>
      </c>
      <c r="G10" s="16">
        <f t="shared" ref="G10" si="4">SUM(F10-E10)</f>
        <v>17.071999999999999</v>
      </c>
      <c r="H10" s="47" t="s">
        <v>585</v>
      </c>
      <c r="I10" s="140" t="s">
        <v>579</v>
      </c>
      <c r="J10" s="16">
        <v>31.34</v>
      </c>
      <c r="K10" s="16">
        <v>31.34</v>
      </c>
      <c r="L10" s="97" t="s">
        <v>586</v>
      </c>
      <c r="M10" s="14">
        <v>1</v>
      </c>
      <c r="N10" s="14"/>
      <c r="O10" s="14"/>
      <c r="P10" s="14"/>
      <c r="Q10" s="14"/>
      <c r="R10" s="14"/>
      <c r="S10" s="14"/>
      <c r="T10" s="14"/>
      <c r="U10" s="125"/>
      <c r="V10" s="153"/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40">
        <v>30099</v>
      </c>
      <c r="B11" s="140">
        <v>140</v>
      </c>
      <c r="C11" s="16">
        <v>0</v>
      </c>
      <c r="D11" s="16">
        <v>20.701000000000001</v>
      </c>
      <c r="E11" s="16">
        <v>0</v>
      </c>
      <c r="F11" s="16">
        <v>20.7</v>
      </c>
      <c r="G11" s="16">
        <f t="shared" si="0"/>
        <v>20.7</v>
      </c>
      <c r="H11" s="47" t="s">
        <v>531</v>
      </c>
      <c r="I11" s="140" t="s">
        <v>88</v>
      </c>
      <c r="J11" s="16">
        <v>4.7</v>
      </c>
      <c r="K11" s="16">
        <v>4.7</v>
      </c>
      <c r="L11" s="97" t="s">
        <v>288</v>
      </c>
      <c r="M11" s="14">
        <v>1</v>
      </c>
      <c r="N11" s="14">
        <v>1</v>
      </c>
      <c r="O11" s="14">
        <v>1</v>
      </c>
      <c r="P11" s="14">
        <v>2</v>
      </c>
      <c r="Q11" s="14">
        <v>1</v>
      </c>
      <c r="R11" s="14">
        <f t="shared" si="1"/>
        <v>32</v>
      </c>
      <c r="S11" s="14">
        <f t="shared" si="2"/>
        <v>8</v>
      </c>
      <c r="T11" s="14">
        <f t="shared" si="3"/>
        <v>40</v>
      </c>
      <c r="U11" s="125" t="s">
        <v>18</v>
      </c>
      <c r="V11" s="153">
        <v>8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40">
        <v>30100</v>
      </c>
      <c r="B12" s="140">
        <v>143</v>
      </c>
      <c r="C12" s="16">
        <v>0</v>
      </c>
      <c r="D12" s="16">
        <v>4.9000000000000004</v>
      </c>
      <c r="E12" s="16">
        <v>0</v>
      </c>
      <c r="F12" s="16">
        <v>4.8559999999999999</v>
      </c>
      <c r="G12" s="88">
        <f t="shared" si="0"/>
        <v>4.8559999999999999</v>
      </c>
      <c r="H12" s="47" t="s">
        <v>513</v>
      </c>
      <c r="I12" s="137" t="s">
        <v>151</v>
      </c>
      <c r="J12" s="16">
        <v>3.6</v>
      </c>
      <c r="K12" s="88">
        <v>3.5750000000000002</v>
      </c>
      <c r="L12" s="97" t="s">
        <v>289</v>
      </c>
      <c r="M12" s="14">
        <v>1</v>
      </c>
      <c r="N12" s="46">
        <v>1</v>
      </c>
      <c r="O12" s="46">
        <v>1</v>
      </c>
      <c r="P12" s="46">
        <v>0</v>
      </c>
      <c r="Q12" s="46">
        <v>1</v>
      </c>
      <c r="R12" s="14">
        <f t="shared" si="1"/>
        <v>0</v>
      </c>
      <c r="S12" s="14">
        <f t="shared" si="2"/>
        <v>8</v>
      </c>
      <c r="T12" s="14">
        <f t="shared" si="3"/>
        <v>8</v>
      </c>
      <c r="U12" s="125" t="s">
        <v>18</v>
      </c>
      <c r="V12" s="153">
        <v>8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40">
        <v>30101</v>
      </c>
      <c r="B13" s="140">
        <v>145</v>
      </c>
      <c r="C13" s="16">
        <v>0</v>
      </c>
      <c r="D13" s="16">
        <v>8.9480000000000004</v>
      </c>
      <c r="E13" s="16">
        <v>0</v>
      </c>
      <c r="F13" s="16">
        <v>8.8819999999999997</v>
      </c>
      <c r="G13" s="16">
        <f t="shared" ref="G13" si="5">SUM(F13-E13)</f>
        <v>8.8819999999999997</v>
      </c>
      <c r="H13" s="47" t="s">
        <v>587</v>
      </c>
      <c r="I13" s="140" t="s">
        <v>579</v>
      </c>
      <c r="J13" s="16">
        <v>4.0999999999999996</v>
      </c>
      <c r="K13" s="16">
        <v>4.1050000000000004</v>
      </c>
      <c r="L13" s="97" t="s">
        <v>588</v>
      </c>
      <c r="M13" s="14">
        <v>1</v>
      </c>
      <c r="N13" s="46"/>
      <c r="O13" s="46"/>
      <c r="P13" s="46"/>
      <c r="Q13" s="46"/>
      <c r="R13" s="14"/>
      <c r="S13" s="14"/>
      <c r="T13" s="14"/>
      <c r="U13" s="125"/>
      <c r="V13" s="153"/>
      <c r="W13" s="14"/>
      <c r="X13" s="14"/>
      <c r="Y13" s="14"/>
      <c r="Z13" s="14"/>
      <c r="AA13" s="14"/>
      <c r="AB13" s="14"/>
      <c r="AC13" s="14"/>
    </row>
    <row r="14" spans="1:29" ht="20.100000000000001" customHeight="1" x14ac:dyDescent="0.2">
      <c r="A14" s="140">
        <v>30103</v>
      </c>
      <c r="B14" s="140">
        <v>150</v>
      </c>
      <c r="C14" s="16">
        <v>0</v>
      </c>
      <c r="D14" s="16">
        <v>15.9</v>
      </c>
      <c r="E14" s="16">
        <v>0</v>
      </c>
      <c r="F14" s="16">
        <v>15.906000000000001</v>
      </c>
      <c r="G14" s="88">
        <f t="shared" si="0"/>
        <v>15.906000000000001</v>
      </c>
      <c r="H14" s="47" t="s">
        <v>514</v>
      </c>
      <c r="I14" s="137" t="s">
        <v>151</v>
      </c>
      <c r="J14" s="16">
        <v>12.24</v>
      </c>
      <c r="K14" s="88">
        <v>12.24</v>
      </c>
      <c r="L14" s="97" t="s">
        <v>290</v>
      </c>
      <c r="M14" s="14">
        <v>1</v>
      </c>
      <c r="N14" s="14">
        <v>1</v>
      </c>
      <c r="O14" s="14">
        <v>1</v>
      </c>
      <c r="P14" s="14">
        <v>0</v>
      </c>
      <c r="Q14" s="14">
        <v>1</v>
      </c>
      <c r="R14" s="14">
        <f t="shared" si="1"/>
        <v>0</v>
      </c>
      <c r="S14" s="14">
        <f t="shared" si="2"/>
        <v>8</v>
      </c>
      <c r="T14" s="14">
        <f t="shared" si="3"/>
        <v>8</v>
      </c>
      <c r="U14" s="125" t="s">
        <v>18</v>
      </c>
      <c r="V14" s="153">
        <v>8</v>
      </c>
      <c r="W14" s="14"/>
      <c r="X14" s="14"/>
      <c r="Y14" s="14"/>
      <c r="Z14" s="14"/>
      <c r="AA14" s="14"/>
      <c r="AB14" s="14"/>
      <c r="AC14" s="14"/>
    </row>
    <row r="15" spans="1:29" ht="20.100000000000001" customHeight="1" x14ac:dyDescent="0.2">
      <c r="A15" s="140">
        <v>30104</v>
      </c>
      <c r="B15" s="140">
        <v>150</v>
      </c>
      <c r="C15" s="16">
        <v>15.9</v>
      </c>
      <c r="D15" s="16">
        <v>26.9</v>
      </c>
      <c r="E15" s="16">
        <v>15.906000000000001</v>
      </c>
      <c r="F15" s="16">
        <v>26.922999999999998</v>
      </c>
      <c r="G15" s="16">
        <f t="shared" ref="G15" si="6">SUM(F15-E15)</f>
        <v>11.016999999999998</v>
      </c>
      <c r="H15" s="47" t="s">
        <v>589</v>
      </c>
      <c r="I15" s="140" t="s">
        <v>579</v>
      </c>
      <c r="J15" s="16">
        <v>20.8</v>
      </c>
      <c r="K15" s="16">
        <v>20.8</v>
      </c>
      <c r="L15" s="97" t="s">
        <v>590</v>
      </c>
      <c r="M15" s="14">
        <v>1</v>
      </c>
      <c r="N15" s="14"/>
      <c r="O15" s="14"/>
      <c r="P15" s="14"/>
      <c r="Q15" s="14"/>
      <c r="R15" s="14"/>
      <c r="S15" s="14"/>
      <c r="T15" s="14"/>
      <c r="U15" s="125"/>
      <c r="V15" s="153"/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40">
        <v>30105</v>
      </c>
      <c r="B16" s="140">
        <v>160</v>
      </c>
      <c r="C16" s="16">
        <v>83.7</v>
      </c>
      <c r="D16" s="16">
        <v>96.3</v>
      </c>
      <c r="E16" s="16">
        <v>83.698999999999998</v>
      </c>
      <c r="F16" s="16">
        <v>96.347999999999999</v>
      </c>
      <c r="G16" s="16">
        <f t="shared" si="0"/>
        <v>12.649000000000001</v>
      </c>
      <c r="H16" s="47" t="s">
        <v>280</v>
      </c>
      <c r="I16" s="140" t="s">
        <v>88</v>
      </c>
      <c r="J16" s="16">
        <v>92.5</v>
      </c>
      <c r="K16" s="16">
        <v>92.5</v>
      </c>
      <c r="L16" s="97" t="s">
        <v>291</v>
      </c>
      <c r="M16" s="14">
        <v>1</v>
      </c>
      <c r="N16" s="14">
        <v>1</v>
      </c>
      <c r="O16" s="14">
        <v>1</v>
      </c>
      <c r="P16" s="14">
        <v>2</v>
      </c>
      <c r="Q16" s="14">
        <v>1</v>
      </c>
      <c r="R16" s="14">
        <f t="shared" si="1"/>
        <v>32</v>
      </c>
      <c r="S16" s="14">
        <f t="shared" si="2"/>
        <v>8</v>
      </c>
      <c r="T16" s="14">
        <f t="shared" si="3"/>
        <v>40</v>
      </c>
      <c r="U16" s="125" t="s">
        <v>18</v>
      </c>
      <c r="V16" s="153">
        <v>8</v>
      </c>
      <c r="W16" s="14"/>
      <c r="X16" s="14"/>
      <c r="Y16" s="14"/>
      <c r="Z16" s="14"/>
      <c r="AA16" s="14"/>
      <c r="AB16" s="14"/>
      <c r="AC16" s="14"/>
    </row>
    <row r="17" spans="1:249" ht="20.100000000000001" customHeight="1" x14ac:dyDescent="0.2">
      <c r="A17" s="140">
        <v>30106</v>
      </c>
      <c r="B17" s="140">
        <v>160</v>
      </c>
      <c r="C17" s="16">
        <v>96.3</v>
      </c>
      <c r="D17" s="16">
        <v>97.8</v>
      </c>
      <c r="E17" s="16">
        <v>96.347999999999999</v>
      </c>
      <c r="F17" s="16">
        <v>97.828999999999994</v>
      </c>
      <c r="G17" s="16">
        <f t="shared" si="0"/>
        <v>1.4809999999999945</v>
      </c>
      <c r="H17" s="47" t="s">
        <v>73</v>
      </c>
      <c r="I17" s="140" t="s">
        <v>10</v>
      </c>
      <c r="J17" s="16">
        <v>97.6</v>
      </c>
      <c r="K17" s="16">
        <v>97.6</v>
      </c>
      <c r="L17" s="97" t="s">
        <v>292</v>
      </c>
      <c r="M17" s="14">
        <v>1</v>
      </c>
      <c r="N17" s="14">
        <v>2</v>
      </c>
      <c r="O17" s="14">
        <v>2</v>
      </c>
      <c r="P17" s="14">
        <v>5</v>
      </c>
      <c r="Q17" s="14">
        <v>1</v>
      </c>
      <c r="R17" s="14">
        <f t="shared" si="1"/>
        <v>160</v>
      </c>
      <c r="S17" s="14">
        <f t="shared" si="2"/>
        <v>16</v>
      </c>
      <c r="T17" s="14">
        <f t="shared" si="3"/>
        <v>176</v>
      </c>
      <c r="U17" s="125" t="s">
        <v>18</v>
      </c>
      <c r="V17" s="153">
        <v>8</v>
      </c>
      <c r="W17" s="14"/>
      <c r="X17" s="14"/>
      <c r="Y17" s="14"/>
      <c r="Z17" s="14"/>
      <c r="AA17" s="14"/>
      <c r="AB17" s="14"/>
      <c r="AC17" s="14"/>
    </row>
    <row r="18" spans="1:249" ht="20.100000000000001" customHeight="1" x14ac:dyDescent="0.2">
      <c r="A18" s="140">
        <v>30107</v>
      </c>
      <c r="B18" s="140">
        <v>160</v>
      </c>
      <c r="C18" s="16">
        <v>97.8</v>
      </c>
      <c r="D18" s="16">
        <v>100.9</v>
      </c>
      <c r="E18" s="16">
        <v>97.828999999999994</v>
      </c>
      <c r="F18" s="16">
        <v>100.941</v>
      </c>
      <c r="G18" s="16">
        <f t="shared" si="0"/>
        <v>3.112000000000009</v>
      </c>
      <c r="H18" s="47" t="s">
        <v>515</v>
      </c>
      <c r="I18" s="140" t="s">
        <v>9</v>
      </c>
      <c r="J18" s="16">
        <v>99.1</v>
      </c>
      <c r="K18" s="16">
        <v>99.1</v>
      </c>
      <c r="L18" s="97" t="s">
        <v>293</v>
      </c>
      <c r="M18" s="14">
        <v>1</v>
      </c>
      <c r="N18" s="14">
        <v>1</v>
      </c>
      <c r="O18" s="14">
        <v>1</v>
      </c>
      <c r="P18" s="14">
        <v>5</v>
      </c>
      <c r="Q18" s="14">
        <v>1</v>
      </c>
      <c r="R18" s="14">
        <f t="shared" si="1"/>
        <v>80</v>
      </c>
      <c r="S18" s="14">
        <f t="shared" si="2"/>
        <v>8</v>
      </c>
      <c r="T18" s="14">
        <f t="shared" si="3"/>
        <v>88</v>
      </c>
      <c r="U18" s="125" t="s">
        <v>18</v>
      </c>
      <c r="V18" s="153">
        <v>8</v>
      </c>
      <c r="W18" s="14"/>
      <c r="X18" s="14"/>
      <c r="Y18" s="14"/>
      <c r="Z18" s="14"/>
      <c r="AA18" s="14"/>
      <c r="AB18" s="14"/>
      <c r="AC18" s="14"/>
    </row>
    <row r="19" spans="1:249" s="105" customFormat="1" x14ac:dyDescent="0.2">
      <c r="A19" s="138">
        <v>30108</v>
      </c>
      <c r="B19" s="138">
        <v>160</v>
      </c>
      <c r="C19" s="87">
        <v>100.9</v>
      </c>
      <c r="D19" s="87">
        <v>127.4</v>
      </c>
      <c r="E19" s="87">
        <v>100.941</v>
      </c>
      <c r="F19" s="87">
        <v>127.43899999999999</v>
      </c>
      <c r="G19" s="72">
        <f t="shared" si="0"/>
        <v>26.49799999999999</v>
      </c>
      <c r="H19" s="47" t="s">
        <v>516</v>
      </c>
      <c r="I19" s="67" t="s">
        <v>88</v>
      </c>
      <c r="J19" s="16">
        <v>105.36</v>
      </c>
      <c r="K19" s="16">
        <v>105.36</v>
      </c>
      <c r="L19" s="131" t="s">
        <v>294</v>
      </c>
      <c r="M19" s="14">
        <v>1</v>
      </c>
      <c r="N19" s="65">
        <v>1</v>
      </c>
      <c r="O19" s="65">
        <v>1</v>
      </c>
      <c r="P19" s="65">
        <v>2</v>
      </c>
      <c r="Q19" s="65">
        <v>1</v>
      </c>
      <c r="R19" s="14">
        <f t="shared" si="1"/>
        <v>32</v>
      </c>
      <c r="S19" s="14">
        <f t="shared" si="2"/>
        <v>8</v>
      </c>
      <c r="T19" s="14">
        <f t="shared" si="3"/>
        <v>40</v>
      </c>
      <c r="U19" s="127" t="s">
        <v>18</v>
      </c>
      <c r="V19" s="153">
        <v>8</v>
      </c>
      <c r="W19" s="14"/>
      <c r="X19" s="14"/>
      <c r="Y19" s="14"/>
      <c r="Z19" s="14"/>
      <c r="AA19" s="14"/>
      <c r="AB19" s="14"/>
      <c r="AC19" s="14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</row>
    <row r="20" spans="1:249" ht="20.100000000000001" customHeight="1" x14ac:dyDescent="0.2">
      <c r="A20" s="140">
        <v>30109</v>
      </c>
      <c r="B20" s="140">
        <v>182</v>
      </c>
      <c r="C20" s="16">
        <v>0</v>
      </c>
      <c r="D20" s="16">
        <v>1.9</v>
      </c>
      <c r="E20" s="16">
        <v>0</v>
      </c>
      <c r="F20" s="16">
        <v>1.9359999999999999</v>
      </c>
      <c r="G20" s="88">
        <f t="shared" si="0"/>
        <v>1.9359999999999999</v>
      </c>
      <c r="H20" s="47" t="s">
        <v>73</v>
      </c>
      <c r="I20" s="137" t="s">
        <v>10</v>
      </c>
      <c r="J20" s="16">
        <v>1.8</v>
      </c>
      <c r="K20" s="16">
        <v>1.75</v>
      </c>
      <c r="L20" s="97" t="s">
        <v>295</v>
      </c>
      <c r="M20" s="14">
        <v>1</v>
      </c>
      <c r="N20" s="14">
        <v>2</v>
      </c>
      <c r="O20" s="14">
        <v>2</v>
      </c>
      <c r="P20" s="14">
        <v>5</v>
      </c>
      <c r="Q20" s="14">
        <v>1</v>
      </c>
      <c r="R20" s="14">
        <f t="shared" si="1"/>
        <v>160</v>
      </c>
      <c r="S20" s="14">
        <f t="shared" si="2"/>
        <v>16</v>
      </c>
      <c r="T20" s="14">
        <f t="shared" si="3"/>
        <v>176</v>
      </c>
      <c r="U20" s="125" t="s">
        <v>18</v>
      </c>
      <c r="V20" s="153">
        <v>8</v>
      </c>
      <c r="W20" s="14"/>
      <c r="X20" s="14"/>
      <c r="Y20" s="14"/>
      <c r="Z20" s="14"/>
      <c r="AA20" s="14"/>
      <c r="AB20" s="14"/>
      <c r="AC20" s="14"/>
    </row>
    <row r="21" spans="1:249" ht="20.100000000000001" customHeight="1" x14ac:dyDescent="0.2">
      <c r="A21" s="140">
        <v>30110</v>
      </c>
      <c r="B21" s="140">
        <v>182</v>
      </c>
      <c r="C21" s="16">
        <v>1.9</v>
      </c>
      <c r="D21" s="16">
        <v>14.755000000000001</v>
      </c>
      <c r="E21" s="16">
        <v>1.9359999999999999</v>
      </c>
      <c r="F21" s="16">
        <v>14.755000000000001</v>
      </c>
      <c r="G21" s="16">
        <f t="shared" si="0"/>
        <v>12.819000000000001</v>
      </c>
      <c r="H21" s="47" t="s">
        <v>517</v>
      </c>
      <c r="I21" s="140" t="s">
        <v>88</v>
      </c>
      <c r="J21" s="16">
        <v>5.9</v>
      </c>
      <c r="K21" s="16">
        <v>5.9</v>
      </c>
      <c r="L21" s="97" t="s">
        <v>296</v>
      </c>
      <c r="M21" s="14">
        <v>1</v>
      </c>
      <c r="N21" s="14">
        <v>1</v>
      </c>
      <c r="O21" s="14">
        <v>1</v>
      </c>
      <c r="P21" s="14">
        <v>2</v>
      </c>
      <c r="Q21" s="14">
        <v>1</v>
      </c>
      <c r="R21" s="14">
        <f t="shared" si="1"/>
        <v>32</v>
      </c>
      <c r="S21" s="14">
        <f t="shared" si="2"/>
        <v>8</v>
      </c>
      <c r="T21" s="14">
        <f t="shared" si="3"/>
        <v>40</v>
      </c>
      <c r="U21" s="125" t="s">
        <v>18</v>
      </c>
      <c r="V21" s="153">
        <v>8</v>
      </c>
      <c r="W21" s="114"/>
      <c r="X21" s="114"/>
      <c r="Y21" s="114"/>
      <c r="Z21" s="114"/>
      <c r="AA21" s="114"/>
      <c r="AB21" s="114"/>
      <c r="AC21" s="114"/>
    </row>
    <row r="22" spans="1:249" ht="20.100000000000001" customHeight="1" x14ac:dyDescent="0.2">
      <c r="A22" s="140">
        <v>30111</v>
      </c>
      <c r="B22" s="140">
        <v>182</v>
      </c>
      <c r="C22" s="16">
        <v>17.5</v>
      </c>
      <c r="D22" s="16">
        <v>30.702999999999999</v>
      </c>
      <c r="E22" s="16">
        <v>17.45</v>
      </c>
      <c r="F22" s="16">
        <v>30.702999999999999</v>
      </c>
      <c r="G22" s="88">
        <f t="shared" si="0"/>
        <v>13.253</v>
      </c>
      <c r="H22" s="47" t="s">
        <v>281</v>
      </c>
      <c r="I22" s="137" t="s">
        <v>88</v>
      </c>
      <c r="J22" s="16">
        <v>25.6</v>
      </c>
      <c r="K22" s="88">
        <v>25.6</v>
      </c>
      <c r="L22" s="97" t="s">
        <v>297</v>
      </c>
      <c r="M22" s="14">
        <v>1</v>
      </c>
      <c r="N22" s="14">
        <v>1</v>
      </c>
      <c r="O22" s="14">
        <v>1</v>
      </c>
      <c r="P22" s="14">
        <v>2</v>
      </c>
      <c r="Q22" s="14">
        <v>1</v>
      </c>
      <c r="R22" s="14">
        <f t="shared" si="1"/>
        <v>32</v>
      </c>
      <c r="S22" s="14">
        <f t="shared" si="2"/>
        <v>8</v>
      </c>
      <c r="T22" s="14">
        <f t="shared" si="3"/>
        <v>40</v>
      </c>
      <c r="U22" s="125" t="s">
        <v>18</v>
      </c>
      <c r="V22" s="153">
        <v>8</v>
      </c>
      <c r="W22" s="14"/>
      <c r="X22" s="14"/>
      <c r="Y22" s="14"/>
      <c r="Z22" s="14"/>
      <c r="AA22" s="14"/>
      <c r="AB22" s="14"/>
      <c r="AC22" s="14"/>
    </row>
    <row r="23" spans="1:249" ht="20.100000000000001" customHeight="1" x14ac:dyDescent="0.2">
      <c r="A23" s="140">
        <v>30112</v>
      </c>
      <c r="B23" s="140">
        <v>182</v>
      </c>
      <c r="C23" s="16">
        <v>30.702999999999999</v>
      </c>
      <c r="D23" s="16">
        <v>36.351999999999997</v>
      </c>
      <c r="E23" s="16">
        <v>30.702999999999999</v>
      </c>
      <c r="F23" s="16">
        <v>36.351999999999997</v>
      </c>
      <c r="G23" s="88">
        <f t="shared" si="0"/>
        <v>5.6489999999999974</v>
      </c>
      <c r="H23" s="47" t="s">
        <v>282</v>
      </c>
      <c r="I23" s="137" t="s">
        <v>9</v>
      </c>
      <c r="J23" s="16">
        <v>35.840000000000003</v>
      </c>
      <c r="K23" s="88">
        <v>35.840000000000003</v>
      </c>
      <c r="L23" s="97" t="s">
        <v>298</v>
      </c>
      <c r="M23" s="14">
        <v>1</v>
      </c>
      <c r="N23" s="14">
        <v>1</v>
      </c>
      <c r="O23" s="14">
        <v>1</v>
      </c>
      <c r="P23" s="14">
        <v>5</v>
      </c>
      <c r="Q23" s="14">
        <v>1</v>
      </c>
      <c r="R23" s="14">
        <f t="shared" si="1"/>
        <v>80</v>
      </c>
      <c r="S23" s="14">
        <f t="shared" si="2"/>
        <v>8</v>
      </c>
      <c r="T23" s="14">
        <f t="shared" si="3"/>
        <v>88</v>
      </c>
      <c r="U23" s="125" t="s">
        <v>18</v>
      </c>
      <c r="V23" s="153">
        <v>8</v>
      </c>
      <c r="W23" s="14"/>
      <c r="X23" s="14"/>
      <c r="Y23" s="14"/>
      <c r="Z23" s="14"/>
      <c r="AA23" s="14"/>
      <c r="AB23" s="14"/>
      <c r="AC23" s="14"/>
    </row>
    <row r="24" spans="1:249" ht="20.100000000000001" customHeight="1" x14ac:dyDescent="0.2">
      <c r="A24" s="140">
        <v>30113</v>
      </c>
      <c r="B24" s="140">
        <v>182</v>
      </c>
      <c r="C24" s="16">
        <v>39.299999999999997</v>
      </c>
      <c r="D24" s="16">
        <v>46.8</v>
      </c>
      <c r="E24" s="16">
        <v>39.270000000000003</v>
      </c>
      <c r="F24" s="16">
        <v>46.796999999999997</v>
      </c>
      <c r="G24" s="88">
        <f t="shared" si="0"/>
        <v>7.5269999999999939</v>
      </c>
      <c r="H24" s="47" t="s">
        <v>518</v>
      </c>
      <c r="I24" s="137" t="s">
        <v>88</v>
      </c>
      <c r="J24" s="16">
        <v>42.3</v>
      </c>
      <c r="K24" s="88">
        <v>42.25</v>
      </c>
      <c r="L24" s="97" t="s">
        <v>300</v>
      </c>
      <c r="M24" s="14">
        <v>1</v>
      </c>
      <c r="N24" s="14">
        <v>1</v>
      </c>
      <c r="O24" s="14">
        <v>1</v>
      </c>
      <c r="P24" s="14">
        <v>2</v>
      </c>
      <c r="Q24" s="14">
        <v>1</v>
      </c>
      <c r="R24" s="14">
        <f t="shared" si="1"/>
        <v>32</v>
      </c>
      <c r="S24" s="14">
        <f t="shared" si="2"/>
        <v>8</v>
      </c>
      <c r="T24" s="14">
        <f t="shared" si="3"/>
        <v>40</v>
      </c>
      <c r="U24" s="125" t="s">
        <v>18</v>
      </c>
      <c r="V24" s="153">
        <v>8</v>
      </c>
      <c r="W24" s="14"/>
      <c r="X24" s="14"/>
      <c r="Y24" s="14"/>
      <c r="Z24" s="14"/>
      <c r="AA24" s="14"/>
      <c r="AB24" s="14"/>
      <c r="AC24" s="14"/>
    </row>
    <row r="25" spans="1:249" ht="20.100000000000001" customHeight="1" x14ac:dyDescent="0.2">
      <c r="A25" s="140">
        <v>30114</v>
      </c>
      <c r="B25" s="140">
        <v>184</v>
      </c>
      <c r="C25" s="16">
        <v>0</v>
      </c>
      <c r="D25" s="16">
        <v>6.4</v>
      </c>
      <c r="E25" s="16">
        <v>0</v>
      </c>
      <c r="F25" s="16">
        <v>6.391</v>
      </c>
      <c r="G25" s="88">
        <f t="shared" si="0"/>
        <v>6.391</v>
      </c>
      <c r="H25" s="47" t="s">
        <v>519</v>
      </c>
      <c r="I25" s="137" t="s">
        <v>9</v>
      </c>
      <c r="J25" s="16">
        <v>4.84</v>
      </c>
      <c r="K25" s="88">
        <v>4.84</v>
      </c>
      <c r="L25" s="97" t="s">
        <v>301</v>
      </c>
      <c r="M25" s="14">
        <v>1</v>
      </c>
      <c r="N25" s="14">
        <v>2</v>
      </c>
      <c r="O25" s="14">
        <v>2</v>
      </c>
      <c r="P25" s="14">
        <v>5</v>
      </c>
      <c r="Q25" s="14">
        <v>1</v>
      </c>
      <c r="R25" s="14">
        <f t="shared" si="1"/>
        <v>160</v>
      </c>
      <c r="S25" s="14">
        <f t="shared" si="2"/>
        <v>16</v>
      </c>
      <c r="T25" s="14">
        <f t="shared" si="3"/>
        <v>176</v>
      </c>
      <c r="U25" s="125" t="s">
        <v>18</v>
      </c>
      <c r="V25" s="153">
        <v>8</v>
      </c>
      <c r="W25" s="14"/>
      <c r="X25" s="14"/>
      <c r="Y25" s="14"/>
      <c r="Z25" s="14"/>
      <c r="AA25" s="14"/>
      <c r="AB25" s="14"/>
      <c r="AC25" s="14"/>
    </row>
    <row r="26" spans="1:249" ht="20.100000000000001" customHeight="1" x14ac:dyDescent="0.2">
      <c r="A26" s="140">
        <v>30115</v>
      </c>
      <c r="B26" s="140">
        <v>184</v>
      </c>
      <c r="C26" s="16">
        <v>6.4</v>
      </c>
      <c r="D26" s="16">
        <v>19.420999999999999</v>
      </c>
      <c r="E26" s="16">
        <v>6.391</v>
      </c>
      <c r="F26" s="16">
        <v>19.420999999999999</v>
      </c>
      <c r="G26" s="88">
        <f t="shared" si="0"/>
        <v>13.03</v>
      </c>
      <c r="H26" s="47" t="s">
        <v>520</v>
      </c>
      <c r="I26" s="137" t="s">
        <v>9</v>
      </c>
      <c r="J26" s="16">
        <v>8.3000000000000007</v>
      </c>
      <c r="K26" s="88">
        <v>8.3000000000000007</v>
      </c>
      <c r="L26" s="97" t="s">
        <v>302</v>
      </c>
      <c r="M26" s="14">
        <v>1</v>
      </c>
      <c r="N26" s="14">
        <v>1</v>
      </c>
      <c r="O26" s="14">
        <v>1</v>
      </c>
      <c r="P26" s="14">
        <v>5</v>
      </c>
      <c r="Q26" s="14">
        <v>1</v>
      </c>
      <c r="R26" s="14">
        <f t="shared" si="1"/>
        <v>80</v>
      </c>
      <c r="S26" s="14">
        <f t="shared" si="2"/>
        <v>8</v>
      </c>
      <c r="T26" s="14">
        <f t="shared" si="3"/>
        <v>88</v>
      </c>
      <c r="U26" s="125" t="s">
        <v>18</v>
      </c>
      <c r="V26" s="153">
        <v>8</v>
      </c>
      <c r="W26" s="14"/>
      <c r="X26" s="14"/>
      <c r="Y26" s="14"/>
      <c r="Z26" s="14"/>
      <c r="AA26" s="14"/>
      <c r="AB26" s="14"/>
      <c r="AC26" s="14"/>
    </row>
    <row r="27" spans="1:249" ht="20.100000000000001" customHeight="1" x14ac:dyDescent="0.2">
      <c r="A27" s="140">
        <v>30117</v>
      </c>
      <c r="B27" s="140">
        <v>184</v>
      </c>
      <c r="C27" s="16">
        <v>21.184000000000001</v>
      </c>
      <c r="D27" s="16">
        <v>23.6</v>
      </c>
      <c r="E27" s="16">
        <v>21.184000000000001</v>
      </c>
      <c r="F27" s="16">
        <v>23.635000000000002</v>
      </c>
      <c r="G27" s="88">
        <f t="shared" si="0"/>
        <v>2.4510000000000005</v>
      </c>
      <c r="H27" s="47" t="s">
        <v>521</v>
      </c>
      <c r="I27" s="137" t="s">
        <v>10</v>
      </c>
      <c r="J27" s="16">
        <v>23.15</v>
      </c>
      <c r="K27" s="88">
        <v>23.15</v>
      </c>
      <c r="L27" s="97" t="s">
        <v>303</v>
      </c>
      <c r="M27" s="14">
        <v>1</v>
      </c>
      <c r="N27" s="14">
        <v>2</v>
      </c>
      <c r="O27" s="14">
        <v>2</v>
      </c>
      <c r="P27" s="14">
        <v>5</v>
      </c>
      <c r="Q27" s="14">
        <v>1</v>
      </c>
      <c r="R27" s="14">
        <f t="shared" si="1"/>
        <v>160</v>
      </c>
      <c r="S27" s="14">
        <f t="shared" si="2"/>
        <v>16</v>
      </c>
      <c r="T27" s="14">
        <f t="shared" si="3"/>
        <v>176</v>
      </c>
      <c r="U27" s="125" t="s">
        <v>18</v>
      </c>
      <c r="V27" s="153">
        <v>8</v>
      </c>
      <c r="W27" s="114"/>
      <c r="X27" s="114"/>
      <c r="Y27" s="114"/>
      <c r="Z27" s="114"/>
      <c r="AA27" s="114"/>
      <c r="AB27" s="114"/>
      <c r="AC27" s="114"/>
    </row>
    <row r="28" spans="1:249" ht="20.100000000000001" customHeight="1" x14ac:dyDescent="0.2">
      <c r="A28" s="140">
        <v>30118</v>
      </c>
      <c r="B28" s="140">
        <v>184</v>
      </c>
      <c r="C28" s="16">
        <v>23.6</v>
      </c>
      <c r="D28" s="16">
        <v>26</v>
      </c>
      <c r="E28" s="16">
        <v>23.635000000000002</v>
      </c>
      <c r="F28" s="16">
        <v>26.004000000000001</v>
      </c>
      <c r="G28" s="88">
        <f t="shared" si="0"/>
        <v>2.3689999999999998</v>
      </c>
      <c r="H28" s="47" t="s">
        <v>522</v>
      </c>
      <c r="I28" s="137" t="s">
        <v>10</v>
      </c>
      <c r="J28" s="16">
        <v>24</v>
      </c>
      <c r="K28" s="88">
        <v>24</v>
      </c>
      <c r="L28" s="97" t="s">
        <v>304</v>
      </c>
      <c r="M28" s="14">
        <v>1</v>
      </c>
      <c r="N28" s="14">
        <v>4</v>
      </c>
      <c r="O28" s="14">
        <v>2</v>
      </c>
      <c r="P28" s="14">
        <v>5</v>
      </c>
      <c r="Q28" s="14">
        <v>1</v>
      </c>
      <c r="R28" s="14">
        <f t="shared" si="1"/>
        <v>320</v>
      </c>
      <c r="S28" s="14">
        <f t="shared" si="2"/>
        <v>16</v>
      </c>
      <c r="T28" s="14">
        <f t="shared" si="3"/>
        <v>336</v>
      </c>
      <c r="U28" s="125" t="s">
        <v>18</v>
      </c>
      <c r="V28" s="153">
        <v>8</v>
      </c>
      <c r="W28" s="114"/>
      <c r="X28" s="114"/>
      <c r="Y28" s="114"/>
      <c r="Z28" s="114"/>
      <c r="AA28" s="114"/>
      <c r="AB28" s="114"/>
      <c r="AC28" s="114"/>
    </row>
    <row r="29" spans="1:249" ht="20.100000000000001" customHeight="1" x14ac:dyDescent="0.2">
      <c r="A29" s="140">
        <v>30119</v>
      </c>
      <c r="B29" s="140">
        <v>184</v>
      </c>
      <c r="C29" s="16">
        <v>26.004000000000001</v>
      </c>
      <c r="D29" s="16">
        <v>42.631</v>
      </c>
      <c r="E29" s="16">
        <v>26.004000000000001</v>
      </c>
      <c r="F29" s="16">
        <v>42.631</v>
      </c>
      <c r="G29" s="88">
        <f t="shared" si="0"/>
        <v>16.626999999999999</v>
      </c>
      <c r="H29" s="47" t="s">
        <v>523</v>
      </c>
      <c r="I29" s="137" t="s">
        <v>9</v>
      </c>
      <c r="J29" s="16">
        <v>37.56</v>
      </c>
      <c r="K29" s="88">
        <v>37.56</v>
      </c>
      <c r="L29" s="97" t="s">
        <v>305</v>
      </c>
      <c r="M29" s="14">
        <v>1</v>
      </c>
      <c r="N29" s="14">
        <v>2</v>
      </c>
      <c r="O29" s="14">
        <v>2</v>
      </c>
      <c r="P29" s="14">
        <v>5</v>
      </c>
      <c r="Q29" s="14">
        <v>1</v>
      </c>
      <c r="R29" s="14">
        <f t="shared" si="1"/>
        <v>160</v>
      </c>
      <c r="S29" s="14">
        <f t="shared" si="2"/>
        <v>16</v>
      </c>
      <c r="T29" s="14">
        <f t="shared" si="3"/>
        <v>176</v>
      </c>
      <c r="U29" s="125" t="s">
        <v>18</v>
      </c>
      <c r="V29" s="153">
        <v>8</v>
      </c>
      <c r="W29" s="14"/>
      <c r="X29" s="14"/>
      <c r="Y29" s="14"/>
      <c r="Z29" s="14"/>
      <c r="AA29" s="14"/>
      <c r="AB29" s="14"/>
      <c r="AC29" s="14"/>
    </row>
    <row r="30" spans="1:249" ht="20.100000000000001" customHeight="1" x14ac:dyDescent="0.2">
      <c r="A30" s="140">
        <v>30121</v>
      </c>
      <c r="B30" s="140">
        <v>185</v>
      </c>
      <c r="C30" s="16">
        <v>0</v>
      </c>
      <c r="D30" s="16">
        <v>12.737</v>
      </c>
      <c r="E30" s="16">
        <v>0</v>
      </c>
      <c r="F30" s="16">
        <v>12.737</v>
      </c>
      <c r="G30" s="16">
        <f t="shared" si="0"/>
        <v>12.737</v>
      </c>
      <c r="H30" s="47" t="s">
        <v>524</v>
      </c>
      <c r="I30" s="140" t="s">
        <v>9</v>
      </c>
      <c r="J30" s="16">
        <v>3</v>
      </c>
      <c r="K30" s="16">
        <v>3</v>
      </c>
      <c r="L30" s="97" t="s">
        <v>307</v>
      </c>
      <c r="M30" s="14">
        <v>1</v>
      </c>
      <c r="N30" s="46">
        <v>1</v>
      </c>
      <c r="O30" s="46">
        <v>1</v>
      </c>
      <c r="P30" s="14">
        <v>5</v>
      </c>
      <c r="Q30" s="14">
        <v>1</v>
      </c>
      <c r="R30" s="14">
        <f t="shared" si="1"/>
        <v>80</v>
      </c>
      <c r="S30" s="14">
        <f t="shared" si="2"/>
        <v>8</v>
      </c>
      <c r="T30" s="14">
        <f t="shared" si="3"/>
        <v>88</v>
      </c>
      <c r="U30" s="125" t="s">
        <v>18</v>
      </c>
      <c r="V30" s="153">
        <v>8</v>
      </c>
      <c r="W30" s="14"/>
      <c r="X30" s="14"/>
      <c r="Y30" s="14"/>
      <c r="Z30" s="14"/>
      <c r="AA30" s="14"/>
      <c r="AB30" s="14"/>
      <c r="AC30" s="14"/>
    </row>
    <row r="31" spans="1:249" ht="20.100000000000001" customHeight="1" x14ac:dyDescent="0.2">
      <c r="A31" s="140">
        <v>30123</v>
      </c>
      <c r="B31" s="140">
        <v>185</v>
      </c>
      <c r="C31" s="16">
        <v>12.737</v>
      </c>
      <c r="D31" s="16">
        <v>14.587999999999999</v>
      </c>
      <c r="E31" s="16">
        <v>12.737</v>
      </c>
      <c r="F31" s="16">
        <v>14.587999999999999</v>
      </c>
      <c r="G31" s="16">
        <f t="shared" si="0"/>
        <v>1.8509999999999991</v>
      </c>
      <c r="H31" s="47" t="s">
        <v>72</v>
      </c>
      <c r="I31" s="140" t="s">
        <v>10</v>
      </c>
      <c r="J31" s="16">
        <v>13.7</v>
      </c>
      <c r="K31" s="16">
        <v>13.725</v>
      </c>
      <c r="L31" s="97" t="s">
        <v>308</v>
      </c>
      <c r="M31" s="14">
        <v>1</v>
      </c>
      <c r="N31" s="14">
        <v>2</v>
      </c>
      <c r="O31" s="14">
        <v>2</v>
      </c>
      <c r="P31" s="14">
        <v>5</v>
      </c>
      <c r="Q31" s="14">
        <v>1</v>
      </c>
      <c r="R31" s="14">
        <f t="shared" si="1"/>
        <v>160</v>
      </c>
      <c r="S31" s="14">
        <f t="shared" si="2"/>
        <v>16</v>
      </c>
      <c r="T31" s="14">
        <f t="shared" si="3"/>
        <v>176</v>
      </c>
      <c r="U31" s="125" t="s">
        <v>18</v>
      </c>
      <c r="V31" s="153">
        <v>8</v>
      </c>
      <c r="W31" s="14"/>
      <c r="X31" s="14"/>
      <c r="Y31" s="14"/>
      <c r="Z31" s="14"/>
      <c r="AA31" s="14"/>
      <c r="AB31" s="14"/>
      <c r="AC31" s="14"/>
    </row>
    <row r="32" spans="1:249" ht="20.100000000000001" customHeight="1" x14ac:dyDescent="0.2">
      <c r="A32" s="140">
        <v>30124</v>
      </c>
      <c r="B32" s="140">
        <v>186</v>
      </c>
      <c r="C32" s="16">
        <v>0</v>
      </c>
      <c r="D32" s="16">
        <v>3.7</v>
      </c>
      <c r="E32" s="16">
        <v>0</v>
      </c>
      <c r="F32" s="16">
        <v>3.7480000000000002</v>
      </c>
      <c r="G32" s="16">
        <f t="shared" si="0"/>
        <v>3.7480000000000002</v>
      </c>
      <c r="H32" s="47" t="s">
        <v>525</v>
      </c>
      <c r="I32" s="140" t="s">
        <v>88</v>
      </c>
      <c r="J32" s="16">
        <v>0.3</v>
      </c>
      <c r="K32" s="16">
        <v>0.31</v>
      </c>
      <c r="L32" s="97" t="s">
        <v>309</v>
      </c>
      <c r="M32" s="14">
        <v>1</v>
      </c>
      <c r="N32" s="14">
        <v>1</v>
      </c>
      <c r="O32" s="14">
        <v>1</v>
      </c>
      <c r="P32" s="14">
        <v>2</v>
      </c>
      <c r="Q32" s="14">
        <v>1</v>
      </c>
      <c r="R32" s="14">
        <f t="shared" si="1"/>
        <v>32</v>
      </c>
      <c r="S32" s="14">
        <f t="shared" si="2"/>
        <v>8</v>
      </c>
      <c r="T32" s="14">
        <f t="shared" si="3"/>
        <v>40</v>
      </c>
      <c r="U32" s="125" t="s">
        <v>18</v>
      </c>
      <c r="V32" s="153">
        <v>8</v>
      </c>
      <c r="W32" s="14"/>
      <c r="X32" s="14"/>
      <c r="Y32" s="14"/>
      <c r="Z32" s="14"/>
      <c r="AA32" s="14"/>
      <c r="AB32" s="14"/>
      <c r="AC32" s="14"/>
    </row>
    <row r="33" spans="1:249" ht="20.100000000000001" customHeight="1" x14ac:dyDescent="0.2">
      <c r="A33" s="140">
        <v>30125</v>
      </c>
      <c r="B33" s="140">
        <v>186</v>
      </c>
      <c r="C33" s="16">
        <v>3.7</v>
      </c>
      <c r="D33" s="16">
        <v>15</v>
      </c>
      <c r="E33" s="16">
        <v>0</v>
      </c>
      <c r="F33" s="16">
        <v>14.95</v>
      </c>
      <c r="G33" s="16">
        <f t="shared" ref="G33:G34" si="7">SUM(F33-E33)</f>
        <v>14.95</v>
      </c>
      <c r="H33" s="47" t="s">
        <v>591</v>
      </c>
      <c r="I33" s="140" t="s">
        <v>579</v>
      </c>
      <c r="J33" s="16">
        <v>9.6999999999999993</v>
      </c>
      <c r="K33" s="16">
        <v>10</v>
      </c>
      <c r="L33" s="97" t="s">
        <v>592</v>
      </c>
      <c r="M33" s="14">
        <v>1</v>
      </c>
      <c r="N33" s="14"/>
      <c r="O33" s="14"/>
      <c r="P33" s="14"/>
      <c r="Q33" s="14"/>
      <c r="R33" s="14"/>
      <c r="S33" s="14"/>
      <c r="T33" s="14"/>
      <c r="U33" s="125"/>
      <c r="V33" s="153"/>
      <c r="W33" s="14"/>
      <c r="X33" s="14"/>
      <c r="Y33" s="14"/>
      <c r="Z33" s="14"/>
      <c r="AA33" s="14"/>
      <c r="AB33" s="14"/>
      <c r="AC33" s="14"/>
    </row>
    <row r="34" spans="1:249" ht="20.100000000000001" customHeight="1" x14ac:dyDescent="0.2">
      <c r="A34" s="140">
        <v>30126</v>
      </c>
      <c r="B34" s="140">
        <v>186</v>
      </c>
      <c r="C34" s="16">
        <v>15</v>
      </c>
      <c r="D34" s="16">
        <v>30.1</v>
      </c>
      <c r="E34" s="16">
        <v>14.951000000000001</v>
      </c>
      <c r="F34" s="16">
        <v>30.052</v>
      </c>
      <c r="G34" s="16">
        <f t="shared" si="7"/>
        <v>15.100999999999999</v>
      </c>
      <c r="H34" s="47" t="s">
        <v>593</v>
      </c>
      <c r="I34" s="140" t="s">
        <v>579</v>
      </c>
      <c r="J34" s="16">
        <v>23.7</v>
      </c>
      <c r="K34" s="16">
        <v>23.7</v>
      </c>
      <c r="L34" s="97" t="s">
        <v>594</v>
      </c>
      <c r="M34" s="14">
        <v>1</v>
      </c>
      <c r="N34" s="14"/>
      <c r="O34" s="14"/>
      <c r="P34" s="14"/>
      <c r="Q34" s="14"/>
      <c r="R34" s="14"/>
      <c r="S34" s="14"/>
      <c r="T34" s="14"/>
      <c r="U34" s="125"/>
      <c r="V34" s="153"/>
      <c r="W34" s="14"/>
      <c r="X34" s="14"/>
      <c r="Y34" s="14"/>
      <c r="Z34" s="14"/>
      <c r="AA34" s="14"/>
      <c r="AB34" s="14"/>
      <c r="AC34" s="14"/>
    </row>
    <row r="35" spans="1:249" ht="20.100000000000001" customHeight="1" x14ac:dyDescent="0.2">
      <c r="A35" s="140">
        <v>30127</v>
      </c>
      <c r="B35" s="140">
        <v>187</v>
      </c>
      <c r="C35" s="16">
        <v>3.6619999999999999</v>
      </c>
      <c r="D35" s="16">
        <v>19.399999999999999</v>
      </c>
      <c r="E35" s="16">
        <v>3.6619999999999999</v>
      </c>
      <c r="F35" s="16">
        <v>19.425000000000001</v>
      </c>
      <c r="G35" s="16">
        <f t="shared" si="0"/>
        <v>15.763000000000002</v>
      </c>
      <c r="H35" s="47" t="s">
        <v>526</v>
      </c>
      <c r="I35" s="140" t="s">
        <v>9</v>
      </c>
      <c r="J35" s="16">
        <v>15.7</v>
      </c>
      <c r="K35" s="16">
        <v>15.7</v>
      </c>
      <c r="L35" s="97" t="s">
        <v>311</v>
      </c>
      <c r="M35" s="14">
        <v>1</v>
      </c>
      <c r="N35" s="14">
        <v>1</v>
      </c>
      <c r="O35" s="14">
        <v>1</v>
      </c>
      <c r="P35" s="14">
        <v>5</v>
      </c>
      <c r="Q35" s="14">
        <v>1</v>
      </c>
      <c r="R35" s="14">
        <f t="shared" si="1"/>
        <v>80</v>
      </c>
      <c r="S35" s="14">
        <f t="shared" si="2"/>
        <v>8</v>
      </c>
      <c r="T35" s="14">
        <f t="shared" si="3"/>
        <v>88</v>
      </c>
      <c r="U35" s="125" t="s">
        <v>18</v>
      </c>
      <c r="V35" s="153">
        <v>8</v>
      </c>
      <c r="W35" s="14"/>
      <c r="X35" s="14"/>
      <c r="Y35" s="14"/>
      <c r="Z35" s="14"/>
      <c r="AA35" s="14"/>
      <c r="AB35" s="14"/>
      <c r="AC35" s="14"/>
    </row>
    <row r="36" spans="1:249" ht="20.100000000000001" customHeight="1" x14ac:dyDescent="0.2">
      <c r="A36" s="140">
        <v>30128</v>
      </c>
      <c r="B36" s="140">
        <v>187</v>
      </c>
      <c r="C36" s="16">
        <v>19.399999999999999</v>
      </c>
      <c r="D36" s="16">
        <v>26.638999999999999</v>
      </c>
      <c r="E36" s="16">
        <v>19.425000000000001</v>
      </c>
      <c r="F36" s="16">
        <v>26.638999999999999</v>
      </c>
      <c r="G36" s="16">
        <f t="shared" si="0"/>
        <v>7.2139999999999986</v>
      </c>
      <c r="H36" s="47" t="s">
        <v>527</v>
      </c>
      <c r="I36" s="140" t="s">
        <v>9</v>
      </c>
      <c r="J36" s="16">
        <v>23.5</v>
      </c>
      <c r="K36" s="16">
        <v>23.5</v>
      </c>
      <c r="L36" s="97" t="s">
        <v>312</v>
      </c>
      <c r="M36" s="14">
        <v>1</v>
      </c>
      <c r="N36" s="46">
        <v>2</v>
      </c>
      <c r="O36" s="46">
        <v>1</v>
      </c>
      <c r="P36" s="46">
        <v>5</v>
      </c>
      <c r="Q36" s="14">
        <v>1</v>
      </c>
      <c r="R36" s="14">
        <f t="shared" si="1"/>
        <v>160</v>
      </c>
      <c r="S36" s="14">
        <f t="shared" si="2"/>
        <v>8</v>
      </c>
      <c r="T36" s="14">
        <f t="shared" si="3"/>
        <v>168</v>
      </c>
      <c r="U36" s="125" t="s">
        <v>18</v>
      </c>
      <c r="V36" s="153">
        <v>8</v>
      </c>
      <c r="W36" s="14"/>
      <c r="X36" s="14"/>
      <c r="Y36" s="14"/>
      <c r="Z36" s="14"/>
      <c r="AA36" s="14"/>
      <c r="AB36" s="14"/>
      <c r="AC36" s="14"/>
    </row>
    <row r="37" spans="1:249" ht="20.100000000000001" customHeight="1" x14ac:dyDescent="0.3">
      <c r="A37" s="140">
        <v>30129</v>
      </c>
      <c r="B37" s="140">
        <v>187</v>
      </c>
      <c r="C37" s="16">
        <v>28.164000000000001</v>
      </c>
      <c r="D37" s="16">
        <v>42</v>
      </c>
      <c r="E37" s="16">
        <v>28.164000000000001</v>
      </c>
      <c r="F37" s="16">
        <v>41.972000000000001</v>
      </c>
      <c r="G37" s="16">
        <f t="shared" si="0"/>
        <v>13.808</v>
      </c>
      <c r="H37" s="47" t="s">
        <v>284</v>
      </c>
      <c r="I37" s="140" t="s">
        <v>9</v>
      </c>
      <c r="J37" s="16">
        <v>36.799999999999997</v>
      </c>
      <c r="K37" s="16">
        <v>36.774999999999999</v>
      </c>
      <c r="L37" s="97" t="s">
        <v>314</v>
      </c>
      <c r="M37" s="14">
        <v>1</v>
      </c>
      <c r="N37" s="14">
        <v>1</v>
      </c>
      <c r="O37" s="14">
        <v>1</v>
      </c>
      <c r="P37" s="14">
        <v>5</v>
      </c>
      <c r="Q37" s="14">
        <v>1</v>
      </c>
      <c r="R37" s="14">
        <f t="shared" si="1"/>
        <v>80</v>
      </c>
      <c r="S37" s="14">
        <f t="shared" si="2"/>
        <v>8</v>
      </c>
      <c r="T37" s="14">
        <f t="shared" si="3"/>
        <v>88</v>
      </c>
      <c r="U37" s="125" t="s">
        <v>18</v>
      </c>
      <c r="V37" s="153">
        <v>8</v>
      </c>
      <c r="W37" s="59"/>
      <c r="X37" s="59"/>
      <c r="Y37" s="59"/>
      <c r="Z37" s="59"/>
      <c r="AA37" s="59"/>
      <c r="AB37" s="59"/>
      <c r="AC37" s="59"/>
    </row>
    <row r="38" spans="1:249" ht="20.100000000000001" customHeight="1" x14ac:dyDescent="0.2">
      <c r="A38" s="140">
        <v>30130</v>
      </c>
      <c r="B38" s="140">
        <v>187</v>
      </c>
      <c r="C38" s="16">
        <v>42</v>
      </c>
      <c r="D38" s="16">
        <v>44.994999999999997</v>
      </c>
      <c r="E38" s="16">
        <v>41.972000000000001</v>
      </c>
      <c r="F38" s="16">
        <v>44.994999999999997</v>
      </c>
      <c r="G38" s="16">
        <f t="shared" si="0"/>
        <v>3.0229999999999961</v>
      </c>
      <c r="H38" s="47" t="s">
        <v>51</v>
      </c>
      <c r="I38" s="140" t="s">
        <v>10</v>
      </c>
      <c r="J38" s="16">
        <v>43.2</v>
      </c>
      <c r="K38" s="16">
        <v>43.225000000000001</v>
      </c>
      <c r="L38" s="97" t="s">
        <v>315</v>
      </c>
      <c r="M38" s="14">
        <v>1</v>
      </c>
      <c r="N38" s="14">
        <v>2</v>
      </c>
      <c r="O38" s="14">
        <v>2</v>
      </c>
      <c r="P38" s="14">
        <v>5</v>
      </c>
      <c r="Q38" s="14">
        <v>1</v>
      </c>
      <c r="R38" s="14">
        <f t="shared" si="1"/>
        <v>160</v>
      </c>
      <c r="S38" s="14">
        <f t="shared" si="2"/>
        <v>16</v>
      </c>
      <c r="T38" s="14">
        <f t="shared" si="3"/>
        <v>176</v>
      </c>
      <c r="U38" s="125" t="s">
        <v>18</v>
      </c>
      <c r="V38" s="153">
        <v>8</v>
      </c>
      <c r="W38" s="14"/>
      <c r="X38" s="14"/>
      <c r="Y38" s="14"/>
      <c r="Z38" s="14"/>
      <c r="AA38" s="14"/>
      <c r="AB38" s="14"/>
      <c r="AC38" s="14"/>
    </row>
    <row r="39" spans="1:249" ht="20.100000000000001" customHeight="1" x14ac:dyDescent="0.2">
      <c r="A39" s="140">
        <v>30131</v>
      </c>
      <c r="B39" s="140">
        <v>195</v>
      </c>
      <c r="C39" s="16">
        <v>0</v>
      </c>
      <c r="D39" s="16">
        <v>2.1</v>
      </c>
      <c r="E39" s="16">
        <v>0</v>
      </c>
      <c r="F39" s="16">
        <v>2.0840000000000001</v>
      </c>
      <c r="G39" s="16">
        <f t="shared" ref="G39:G41" si="8">SUM(F39-E39)</f>
        <v>2.0840000000000001</v>
      </c>
      <c r="H39" s="47" t="s">
        <v>595</v>
      </c>
      <c r="I39" s="140" t="s">
        <v>579</v>
      </c>
      <c r="J39" s="16">
        <v>0.1</v>
      </c>
      <c r="K39" s="16">
        <v>7.4999999999999997E-2</v>
      </c>
      <c r="L39" s="97" t="s">
        <v>596</v>
      </c>
      <c r="M39" s="14">
        <v>1</v>
      </c>
      <c r="N39" s="14"/>
      <c r="O39" s="14"/>
      <c r="P39" s="14"/>
      <c r="Q39" s="14"/>
      <c r="R39" s="14"/>
      <c r="S39" s="14"/>
      <c r="T39" s="14"/>
      <c r="U39" s="125"/>
      <c r="V39" s="153"/>
      <c r="W39" s="14"/>
      <c r="X39" s="14"/>
      <c r="Y39" s="14"/>
      <c r="Z39" s="14"/>
      <c r="AA39" s="14"/>
      <c r="AB39" s="14"/>
      <c r="AC39" s="14"/>
    </row>
    <row r="40" spans="1:249" ht="20.100000000000001" customHeight="1" x14ac:dyDescent="0.2">
      <c r="A40" s="140">
        <v>30132</v>
      </c>
      <c r="B40" s="140">
        <v>198</v>
      </c>
      <c r="C40" s="16">
        <v>0</v>
      </c>
      <c r="D40" s="16">
        <v>19.899999999999999</v>
      </c>
      <c r="E40" s="16">
        <v>0</v>
      </c>
      <c r="F40" s="16">
        <v>19.850999999999999</v>
      </c>
      <c r="G40" s="16">
        <f t="shared" si="8"/>
        <v>19.850999999999999</v>
      </c>
      <c r="H40" s="47" t="s">
        <v>597</v>
      </c>
      <c r="I40" s="140" t="s">
        <v>579</v>
      </c>
      <c r="J40" s="16">
        <v>9.6999999999999993</v>
      </c>
      <c r="K40" s="16">
        <v>9.6999999999999993</v>
      </c>
      <c r="L40" s="97" t="s">
        <v>598</v>
      </c>
      <c r="M40" s="14">
        <v>1</v>
      </c>
      <c r="N40" s="14"/>
      <c r="O40" s="14"/>
      <c r="P40" s="14"/>
      <c r="Q40" s="14"/>
      <c r="R40" s="14"/>
      <c r="S40" s="14"/>
      <c r="T40" s="14"/>
      <c r="U40" s="125"/>
      <c r="V40" s="153"/>
      <c r="W40" s="14"/>
      <c r="X40" s="14"/>
      <c r="Y40" s="14"/>
      <c r="Z40" s="14"/>
      <c r="AA40" s="14"/>
      <c r="AB40" s="14"/>
      <c r="AC40" s="14"/>
    </row>
    <row r="41" spans="1:249" ht="20.100000000000001" customHeight="1" x14ac:dyDescent="0.2">
      <c r="A41" s="140">
        <v>30133</v>
      </c>
      <c r="B41" s="140">
        <v>199</v>
      </c>
      <c r="C41" s="16">
        <v>21.5</v>
      </c>
      <c r="D41" s="16">
        <v>30.3</v>
      </c>
      <c r="E41" s="16">
        <v>21.539000000000001</v>
      </c>
      <c r="F41" s="16">
        <v>30.318000000000001</v>
      </c>
      <c r="G41" s="16">
        <f t="shared" si="8"/>
        <v>8.7789999999999999</v>
      </c>
      <c r="H41" s="47" t="s">
        <v>280</v>
      </c>
      <c r="I41" s="140" t="s">
        <v>579</v>
      </c>
      <c r="J41" s="16">
        <v>25.9</v>
      </c>
      <c r="K41" s="16">
        <v>25.9</v>
      </c>
      <c r="L41" s="97" t="s">
        <v>599</v>
      </c>
      <c r="M41" s="14">
        <v>1</v>
      </c>
      <c r="N41" s="14"/>
      <c r="O41" s="14"/>
      <c r="P41" s="14"/>
      <c r="Q41" s="14"/>
      <c r="R41" s="14"/>
      <c r="S41" s="14"/>
      <c r="T41" s="14"/>
      <c r="U41" s="125"/>
      <c r="V41" s="153"/>
      <c r="W41" s="14"/>
      <c r="X41" s="14"/>
      <c r="Y41" s="14"/>
      <c r="Z41" s="14"/>
      <c r="AA41" s="14"/>
      <c r="AB41" s="14"/>
      <c r="AC41" s="14"/>
    </row>
    <row r="42" spans="1:249" ht="20.100000000000001" customHeight="1" x14ac:dyDescent="0.2">
      <c r="A42" s="140">
        <v>30134</v>
      </c>
      <c r="B42" s="140">
        <v>306</v>
      </c>
      <c r="C42" s="16">
        <v>0</v>
      </c>
      <c r="D42" s="16">
        <v>9.8000000000000007</v>
      </c>
      <c r="E42" s="16">
        <v>0</v>
      </c>
      <c r="F42" s="16">
        <v>9.7409999999999997</v>
      </c>
      <c r="G42" s="16">
        <f t="shared" si="0"/>
        <v>9.7409999999999997</v>
      </c>
      <c r="H42" s="47" t="s">
        <v>528</v>
      </c>
      <c r="I42" s="140" t="s">
        <v>88</v>
      </c>
      <c r="J42" s="16">
        <v>5.73</v>
      </c>
      <c r="K42" s="16">
        <v>5.73</v>
      </c>
      <c r="L42" s="97" t="s">
        <v>316</v>
      </c>
      <c r="M42" s="14">
        <v>1</v>
      </c>
      <c r="N42" s="14">
        <v>1</v>
      </c>
      <c r="O42" s="14">
        <v>1</v>
      </c>
      <c r="P42" s="14">
        <v>2</v>
      </c>
      <c r="Q42" s="14">
        <v>1</v>
      </c>
      <c r="R42" s="14">
        <f t="shared" si="1"/>
        <v>32</v>
      </c>
      <c r="S42" s="14">
        <f t="shared" si="2"/>
        <v>8</v>
      </c>
      <c r="T42" s="14">
        <f t="shared" si="3"/>
        <v>40</v>
      </c>
      <c r="U42" s="125" t="s">
        <v>18</v>
      </c>
      <c r="V42" s="153">
        <v>8</v>
      </c>
      <c r="W42" s="14"/>
      <c r="X42" s="14"/>
      <c r="Y42" s="14"/>
      <c r="Z42" s="14"/>
      <c r="AA42" s="14"/>
      <c r="AB42" s="14"/>
      <c r="AC42" s="14"/>
    </row>
    <row r="43" spans="1:249" ht="20.100000000000001" customHeight="1" x14ac:dyDescent="0.3">
      <c r="A43" s="140">
        <v>30302</v>
      </c>
      <c r="B43" s="116">
        <v>182</v>
      </c>
      <c r="C43" s="117">
        <v>14.755000000000001</v>
      </c>
      <c r="D43" s="117">
        <v>17.45</v>
      </c>
      <c r="E43" s="117">
        <v>14.755000000000001</v>
      </c>
      <c r="F43" s="117">
        <v>17.45</v>
      </c>
      <c r="G43" s="117">
        <f t="shared" si="0"/>
        <v>2.6949999999999985</v>
      </c>
      <c r="H43" s="118" t="s">
        <v>344</v>
      </c>
      <c r="I43" s="116" t="s">
        <v>10</v>
      </c>
      <c r="J43" s="117">
        <v>15.1</v>
      </c>
      <c r="K43" s="117">
        <v>15.1</v>
      </c>
      <c r="L43" s="119" t="s">
        <v>345</v>
      </c>
      <c r="M43" s="14">
        <v>1</v>
      </c>
      <c r="N43" s="118">
        <v>1</v>
      </c>
      <c r="O43" s="118">
        <v>1</v>
      </c>
      <c r="P43" s="118">
        <v>5</v>
      </c>
      <c r="Q43" s="120">
        <v>1</v>
      </c>
      <c r="R43" s="14">
        <f t="shared" si="1"/>
        <v>80</v>
      </c>
      <c r="S43" s="14">
        <f t="shared" si="2"/>
        <v>8</v>
      </c>
      <c r="T43" s="14">
        <f t="shared" si="3"/>
        <v>88</v>
      </c>
      <c r="U43" s="130" t="s">
        <v>18</v>
      </c>
      <c r="V43" s="147">
        <v>8</v>
      </c>
      <c r="W43" s="14"/>
      <c r="X43" s="14"/>
      <c r="Y43" s="14"/>
      <c r="Z43" s="14"/>
      <c r="AA43" s="14"/>
      <c r="AB43" s="14"/>
      <c r="AC43" s="14"/>
    </row>
    <row r="44" spans="1:249" ht="20.100000000000001" customHeight="1" x14ac:dyDescent="0.2">
      <c r="A44" s="139">
        <v>30303</v>
      </c>
      <c r="B44" s="140">
        <v>182</v>
      </c>
      <c r="C44" s="16">
        <v>36.351999999999997</v>
      </c>
      <c r="D44" s="16">
        <v>39.270000000000003</v>
      </c>
      <c r="E44" s="16">
        <v>36.351999999999997</v>
      </c>
      <c r="F44" s="16">
        <v>39.270000000000003</v>
      </c>
      <c r="G44" s="16">
        <f t="shared" si="0"/>
        <v>2.9180000000000064</v>
      </c>
      <c r="H44" s="47" t="s">
        <v>550</v>
      </c>
      <c r="I44" s="140" t="s">
        <v>10</v>
      </c>
      <c r="J44" s="16">
        <v>37.945</v>
      </c>
      <c r="K44" s="16">
        <v>37.945</v>
      </c>
      <c r="L44" s="97" t="s">
        <v>299</v>
      </c>
      <c r="M44" s="14">
        <v>1</v>
      </c>
      <c r="N44" s="14">
        <v>2</v>
      </c>
      <c r="O44" s="14">
        <v>2</v>
      </c>
      <c r="P44" s="14">
        <v>5</v>
      </c>
      <c r="Q44" s="14">
        <v>1</v>
      </c>
      <c r="R44" s="14">
        <v>160</v>
      </c>
      <c r="S44" s="14">
        <v>16</v>
      </c>
      <c r="T44" s="14">
        <v>176</v>
      </c>
      <c r="U44" s="125" t="s">
        <v>18</v>
      </c>
      <c r="V44" s="147">
        <v>8</v>
      </c>
      <c r="W44" s="14"/>
      <c r="X44" s="14"/>
      <c r="Y44" s="14"/>
      <c r="Z44" s="14"/>
      <c r="AA44" s="14"/>
      <c r="AB44" s="14"/>
      <c r="AC44" s="14"/>
    </row>
    <row r="45" spans="1:249" ht="20.100000000000001" customHeight="1" x14ac:dyDescent="0.2">
      <c r="A45" s="140">
        <v>30304</v>
      </c>
      <c r="B45" s="140">
        <v>184</v>
      </c>
      <c r="C45" s="16">
        <v>19.420999999999999</v>
      </c>
      <c r="D45" s="16">
        <v>21.184000000000001</v>
      </c>
      <c r="E45" s="16">
        <v>19.420999999999999</v>
      </c>
      <c r="F45" s="16">
        <v>21.184000000000001</v>
      </c>
      <c r="G45" s="16">
        <v>2.8309999999999995</v>
      </c>
      <c r="H45" s="47" t="s">
        <v>529</v>
      </c>
      <c r="I45" s="140" t="s">
        <v>10</v>
      </c>
      <c r="J45" s="16">
        <v>20.12</v>
      </c>
      <c r="K45" s="16">
        <v>20.12</v>
      </c>
      <c r="L45" s="97" t="s">
        <v>346</v>
      </c>
      <c r="M45" s="14">
        <v>1</v>
      </c>
      <c r="N45" s="14">
        <v>1</v>
      </c>
      <c r="O45" s="14">
        <v>1</v>
      </c>
      <c r="P45" s="14">
        <v>5</v>
      </c>
      <c r="Q45" s="14">
        <v>1</v>
      </c>
      <c r="R45" s="14">
        <f>N45*P45*16</f>
        <v>80</v>
      </c>
      <c r="S45" s="14">
        <f>O45*Q45*8</f>
        <v>8</v>
      </c>
      <c r="T45" s="14">
        <f>SUM(R45:S45)</f>
        <v>88</v>
      </c>
      <c r="U45" s="125" t="s">
        <v>18</v>
      </c>
      <c r="V45" s="147">
        <v>8</v>
      </c>
      <c r="W45" s="14"/>
      <c r="X45" s="14"/>
      <c r="Y45" s="14"/>
      <c r="Z45" s="14"/>
      <c r="AA45" s="14"/>
      <c r="AB45" s="14"/>
      <c r="AC45" s="14"/>
    </row>
    <row r="46" spans="1:249" s="7" customFormat="1" ht="20.100000000000001" customHeight="1" x14ac:dyDescent="0.2">
      <c r="A46" s="139">
        <v>30305</v>
      </c>
      <c r="B46" s="140">
        <v>184</v>
      </c>
      <c r="C46" s="16">
        <v>42.631</v>
      </c>
      <c r="D46" s="16">
        <v>48.76</v>
      </c>
      <c r="E46" s="16">
        <v>42.631</v>
      </c>
      <c r="F46" s="16">
        <v>48.76</v>
      </c>
      <c r="G46" s="16">
        <f>SUM(F46-E46)</f>
        <v>6.1289999999999978</v>
      </c>
      <c r="H46" s="47" t="s">
        <v>530</v>
      </c>
      <c r="I46" s="140" t="s">
        <v>9</v>
      </c>
      <c r="J46" s="16">
        <v>47.91</v>
      </c>
      <c r="K46" s="16">
        <v>47.91</v>
      </c>
      <c r="L46" s="97" t="s">
        <v>306</v>
      </c>
      <c r="M46" s="14">
        <v>1</v>
      </c>
      <c r="N46" s="14">
        <v>2</v>
      </c>
      <c r="O46" s="14">
        <v>2</v>
      </c>
      <c r="P46" s="14">
        <v>5</v>
      </c>
      <c r="Q46" s="14">
        <v>1</v>
      </c>
      <c r="R46" s="14">
        <f>N46*P46*16</f>
        <v>160</v>
      </c>
      <c r="S46" s="14">
        <f>O46*Q46*8</f>
        <v>16</v>
      </c>
      <c r="T46" s="14">
        <f>SUM(R46:S46)</f>
        <v>176</v>
      </c>
      <c r="U46" s="125" t="s">
        <v>18</v>
      </c>
      <c r="V46" s="147">
        <v>8</v>
      </c>
      <c r="W46" s="14"/>
      <c r="X46" s="14"/>
      <c r="Y46" s="14"/>
      <c r="Z46" s="14"/>
      <c r="AA46" s="14"/>
      <c r="AB46" s="14"/>
      <c r="AC46" s="14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1:249" ht="20.100000000000001" customHeight="1" x14ac:dyDescent="0.2">
      <c r="A47" s="140">
        <v>30306</v>
      </c>
      <c r="B47" s="140">
        <v>187</v>
      </c>
      <c r="C47" s="16">
        <v>0</v>
      </c>
      <c r="D47" s="16">
        <v>3.6619999999999999</v>
      </c>
      <c r="E47" s="16">
        <v>0</v>
      </c>
      <c r="F47" s="16">
        <v>3.6619999999999999</v>
      </c>
      <c r="G47" s="16">
        <f>SUM(F47-E47)</f>
        <v>3.6619999999999999</v>
      </c>
      <c r="H47" s="47" t="s">
        <v>283</v>
      </c>
      <c r="I47" s="140" t="s">
        <v>10</v>
      </c>
      <c r="J47" s="16">
        <v>2.08</v>
      </c>
      <c r="K47" s="16">
        <v>2.08</v>
      </c>
      <c r="L47" s="97" t="s">
        <v>310</v>
      </c>
      <c r="M47" s="14">
        <v>1</v>
      </c>
      <c r="N47" s="46">
        <v>1</v>
      </c>
      <c r="O47" s="46">
        <v>1</v>
      </c>
      <c r="P47" s="46">
        <v>5</v>
      </c>
      <c r="Q47" s="46">
        <v>1</v>
      </c>
      <c r="R47" s="46">
        <v>80</v>
      </c>
      <c r="S47" s="46">
        <v>8</v>
      </c>
      <c r="T47" s="46">
        <v>88</v>
      </c>
      <c r="U47" s="125" t="s">
        <v>18</v>
      </c>
      <c r="V47" s="147">
        <v>8</v>
      </c>
      <c r="W47" s="14"/>
      <c r="X47" s="14"/>
      <c r="Y47" s="14"/>
      <c r="Z47" s="14"/>
      <c r="AA47" s="14"/>
      <c r="AB47" s="14"/>
      <c r="AC47" s="14"/>
    </row>
    <row r="48" spans="1:249" ht="20.100000000000001" customHeight="1" x14ac:dyDescent="0.2">
      <c r="A48" s="139">
        <v>30307</v>
      </c>
      <c r="B48" s="140">
        <v>187</v>
      </c>
      <c r="C48" s="16">
        <v>26.6</v>
      </c>
      <c r="D48" s="16">
        <v>28.164000000000001</v>
      </c>
      <c r="E48" s="16">
        <v>26.638999999999999</v>
      </c>
      <c r="F48" s="16">
        <v>28.164000000000001</v>
      </c>
      <c r="G48" s="88">
        <f>SUM(F48-E48)</f>
        <v>1.5250000000000021</v>
      </c>
      <c r="H48" s="47" t="s">
        <v>72</v>
      </c>
      <c r="I48" s="137" t="s">
        <v>10</v>
      </c>
      <c r="J48" s="16">
        <v>27.4</v>
      </c>
      <c r="K48" s="88">
        <v>27.4</v>
      </c>
      <c r="L48" s="97" t="s">
        <v>313</v>
      </c>
      <c r="M48" s="14">
        <v>1</v>
      </c>
      <c r="N48" s="14">
        <v>2</v>
      </c>
      <c r="O48" s="14">
        <v>2</v>
      </c>
      <c r="P48" s="14">
        <v>5</v>
      </c>
      <c r="Q48" s="14">
        <v>1</v>
      </c>
      <c r="R48" s="14">
        <v>160</v>
      </c>
      <c r="S48" s="14">
        <v>16</v>
      </c>
      <c r="T48" s="14">
        <v>176</v>
      </c>
      <c r="U48" s="125" t="s">
        <v>18</v>
      </c>
      <c r="V48" s="147">
        <v>8</v>
      </c>
      <c r="W48" s="14"/>
      <c r="X48" s="14"/>
      <c r="Y48" s="14"/>
      <c r="Z48" s="14"/>
      <c r="AA48" s="14"/>
      <c r="AB48" s="14"/>
      <c r="AC48" s="14"/>
    </row>
    <row r="49" spans="9:20" x14ac:dyDescent="0.2">
      <c r="I49" s="48">
        <f>COUNTIF(I9:I48,"P")</f>
        <v>11</v>
      </c>
      <c r="J49" s="83" t="s">
        <v>285</v>
      </c>
      <c r="K49" s="5"/>
      <c r="N49" s="14">
        <f t="shared" ref="N49:T49" si="9">SUM(N9:N48)</f>
        <v>46</v>
      </c>
      <c r="O49" s="14">
        <f t="shared" si="9"/>
        <v>43</v>
      </c>
      <c r="P49" s="14">
        <f t="shared" si="9"/>
        <v>126</v>
      </c>
      <c r="Q49" s="14">
        <f t="shared" si="9"/>
        <v>32</v>
      </c>
      <c r="R49" s="14">
        <f t="shared" si="9"/>
        <v>3136</v>
      </c>
      <c r="S49" s="14">
        <f t="shared" si="9"/>
        <v>344</v>
      </c>
      <c r="T49" s="84">
        <f t="shared" si="9"/>
        <v>3480</v>
      </c>
    </row>
    <row r="50" spans="9:20" x14ac:dyDescent="0.2">
      <c r="I50" s="48">
        <f>COUNTIF(I9:I48,"M")</f>
        <v>11</v>
      </c>
      <c r="J50" s="5" t="s">
        <v>10</v>
      </c>
      <c r="K50" s="5"/>
      <c r="N50" s="6"/>
    </row>
    <row r="51" spans="9:20" x14ac:dyDescent="0.2">
      <c r="I51" s="48">
        <f>COUNTIF(I9:I48,"Z")</f>
        <v>8</v>
      </c>
      <c r="J51" s="1" t="s">
        <v>88</v>
      </c>
      <c r="K51" s="1"/>
      <c r="N51" s="6"/>
    </row>
    <row r="52" spans="9:20" x14ac:dyDescent="0.2">
      <c r="I52" s="48">
        <f>COUNTIF(I9:I48,"X")</f>
        <v>2</v>
      </c>
      <c r="J52" s="1" t="s">
        <v>88</v>
      </c>
      <c r="K52" s="1"/>
      <c r="N52" s="6"/>
    </row>
    <row r="53" spans="9:20" ht="22.5" customHeight="1" thickBot="1" x14ac:dyDescent="0.25">
      <c r="I53" s="25">
        <f>COUNTIF(I9:I48,"T")</f>
        <v>8</v>
      </c>
      <c r="J53" s="5" t="s">
        <v>579</v>
      </c>
      <c r="K53" s="5"/>
      <c r="N53" s="6"/>
    </row>
    <row r="54" spans="9:20" x14ac:dyDescent="0.2">
      <c r="I54" s="23">
        <f>SUM(I49:I53)</f>
        <v>40</v>
      </c>
    </row>
  </sheetData>
  <autoFilter ref="A4:AB54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AA4:AC4"/>
    <mergeCell ref="AC5:AC7"/>
    <mergeCell ref="Q4:Q7"/>
    <mergeCell ref="R4:R6"/>
    <mergeCell ref="S4:S6"/>
    <mergeCell ref="T4:T6"/>
    <mergeCell ref="W5:W7"/>
    <mergeCell ref="U4:U7"/>
    <mergeCell ref="V4:V7"/>
    <mergeCell ref="W4:Z4"/>
    <mergeCell ref="AA5:AA7"/>
    <mergeCell ref="AB5:AB7"/>
    <mergeCell ref="X5:X7"/>
    <mergeCell ref="Y5:Y7"/>
    <mergeCell ref="Z5:Z7"/>
    <mergeCell ref="A2:C2"/>
    <mergeCell ref="A4:A7"/>
    <mergeCell ref="B4:B7"/>
    <mergeCell ref="C4:H4"/>
    <mergeCell ref="I4:I7"/>
    <mergeCell ref="C6:C7"/>
    <mergeCell ref="D6:D7"/>
    <mergeCell ref="E6:E7"/>
    <mergeCell ref="F6:F7"/>
    <mergeCell ref="C5:D5"/>
    <mergeCell ref="E5:F5"/>
    <mergeCell ref="G5:G7"/>
    <mergeCell ref="H5:H7"/>
    <mergeCell ref="O4:O7"/>
    <mergeCell ref="P4:P7"/>
    <mergeCell ref="J4:L4"/>
    <mergeCell ref="M4:M7"/>
    <mergeCell ref="N4:N7"/>
    <mergeCell ref="K5:K7"/>
    <mergeCell ref="L5:L7"/>
    <mergeCell ref="J5:J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view="pageBreakPreview" zoomScale="60" zoomScaleNormal="90" workbookViewId="0">
      <selection activeCell="I31" sqref="I31:I34"/>
    </sheetView>
  </sheetViews>
  <sheetFormatPr defaultColWidth="9.140625" defaultRowHeight="19.5" x14ac:dyDescent="0.2"/>
  <cols>
    <col min="1" max="1" width="12.5703125" style="2" customWidth="1"/>
    <col min="2" max="2" width="11.140625" style="3" customWidth="1"/>
    <col min="3" max="3" width="14.42578125" style="4" customWidth="1"/>
    <col min="4" max="6" width="14" style="4" customWidth="1"/>
    <col min="7" max="7" width="10.7109375" style="5" customWidth="1"/>
    <col min="8" max="8" width="58.7109375" style="5" customWidth="1"/>
    <col min="9" max="9" width="10.7109375" style="5" customWidth="1"/>
    <col min="10" max="11" width="12.42578125" style="4" customWidth="1"/>
    <col min="12" max="12" width="64.28515625" style="104" customWidth="1"/>
    <col min="13" max="13" width="9" style="6" customWidth="1"/>
    <col min="14" max="15" width="9" style="1" customWidth="1"/>
    <col min="16" max="16" width="9.7109375" style="1" customWidth="1"/>
    <col min="17" max="17" width="9" style="1" customWidth="1"/>
    <col min="18" max="18" width="11" style="1" customWidth="1"/>
    <col min="19" max="19" width="10.140625" style="1" customWidth="1"/>
    <col min="20" max="20" width="12.5703125" style="1" customWidth="1"/>
    <col min="21" max="21" width="23" style="124" customWidth="1"/>
    <col min="22" max="22" width="9.7109375" style="122" customWidth="1"/>
    <col min="23" max="25" width="9.7109375" style="1" hidden="1" customWidth="1"/>
    <col min="26" max="29" width="0" style="1" hidden="1" customWidth="1"/>
    <col min="30" max="16384" width="9.140625" style="1"/>
  </cols>
  <sheetData>
    <row r="1" spans="1:29" s="7" customFormat="1" ht="27" x14ac:dyDescent="0.2">
      <c r="A1" s="89" t="s">
        <v>368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  <c r="S1" s="89"/>
      <c r="T1" s="89"/>
      <c r="U1" s="123"/>
      <c r="V1" s="122"/>
    </row>
    <row r="2" spans="1:29" s="7" customFormat="1" x14ac:dyDescent="0.2">
      <c r="A2" s="189" t="s">
        <v>8</v>
      </c>
      <c r="B2" s="189"/>
      <c r="C2" s="189"/>
      <c r="D2" s="135"/>
      <c r="E2" s="8"/>
      <c r="F2" s="8"/>
      <c r="G2" s="9"/>
      <c r="H2" s="135" t="s">
        <v>7</v>
      </c>
      <c r="I2" s="10"/>
      <c r="J2" s="10"/>
      <c r="K2" s="8"/>
      <c r="L2" s="91"/>
      <c r="M2" s="11"/>
      <c r="U2" s="124"/>
      <c r="V2" s="122"/>
    </row>
    <row r="3" spans="1:29" x14ac:dyDescent="0.2">
      <c r="B3" s="12"/>
      <c r="C3" s="8"/>
      <c r="D3" s="8"/>
      <c r="E3" s="8"/>
      <c r="F3" s="8"/>
      <c r="G3" s="6"/>
      <c r="H3" s="6"/>
      <c r="I3" s="6"/>
      <c r="J3" s="8"/>
      <c r="K3" s="8"/>
      <c r="L3" s="92"/>
    </row>
    <row r="4" spans="1:29" ht="19.5" customHeight="1" x14ac:dyDescent="0.2">
      <c r="A4" s="175" t="s">
        <v>35</v>
      </c>
      <c r="B4" s="175" t="s">
        <v>0</v>
      </c>
      <c r="C4" s="170" t="s">
        <v>4</v>
      </c>
      <c r="D4" s="190"/>
      <c r="E4" s="190"/>
      <c r="F4" s="190"/>
      <c r="G4" s="190"/>
      <c r="H4" s="171"/>
      <c r="I4" s="175" t="s">
        <v>6</v>
      </c>
      <c r="J4" s="191" t="s">
        <v>5</v>
      </c>
      <c r="K4" s="192"/>
      <c r="L4" s="193"/>
      <c r="M4" s="194" t="s">
        <v>13</v>
      </c>
      <c r="N4" s="165" t="s">
        <v>91</v>
      </c>
      <c r="O4" s="165" t="s">
        <v>92</v>
      </c>
      <c r="P4" s="165" t="s">
        <v>93</v>
      </c>
      <c r="Q4" s="165" t="s">
        <v>148</v>
      </c>
      <c r="R4" s="165" t="s">
        <v>149</v>
      </c>
      <c r="S4" s="165" t="s">
        <v>150</v>
      </c>
      <c r="T4" s="165" t="s">
        <v>14</v>
      </c>
      <c r="U4" s="180" t="s">
        <v>15</v>
      </c>
      <c r="V4" s="183" t="s">
        <v>350</v>
      </c>
      <c r="W4" s="186" t="s">
        <v>553</v>
      </c>
      <c r="X4" s="187"/>
      <c r="Y4" s="187"/>
      <c r="Z4" s="188"/>
      <c r="AA4" s="186" t="s">
        <v>354</v>
      </c>
      <c r="AB4" s="187"/>
      <c r="AC4" s="188"/>
    </row>
    <row r="5" spans="1:29" ht="19.5" customHeight="1" x14ac:dyDescent="0.2">
      <c r="A5" s="176"/>
      <c r="B5" s="176"/>
      <c r="C5" s="170" t="s">
        <v>84</v>
      </c>
      <c r="D5" s="171"/>
      <c r="E5" s="170" t="s">
        <v>94</v>
      </c>
      <c r="F5" s="171"/>
      <c r="G5" s="172" t="s">
        <v>95</v>
      </c>
      <c r="H5" s="178" t="s">
        <v>1</v>
      </c>
      <c r="I5" s="176"/>
      <c r="J5" s="175" t="s">
        <v>85</v>
      </c>
      <c r="K5" s="175" t="s">
        <v>96</v>
      </c>
      <c r="L5" s="198" t="s">
        <v>83</v>
      </c>
      <c r="M5" s="195"/>
      <c r="N5" s="166"/>
      <c r="O5" s="166"/>
      <c r="P5" s="166"/>
      <c r="Q5" s="166"/>
      <c r="R5" s="166"/>
      <c r="S5" s="166"/>
      <c r="T5" s="166"/>
      <c r="U5" s="181"/>
      <c r="V5" s="183"/>
      <c r="W5" s="168" t="s">
        <v>347</v>
      </c>
      <c r="X5" s="184" t="s">
        <v>552</v>
      </c>
      <c r="Y5" s="168" t="s">
        <v>349</v>
      </c>
      <c r="Z5" s="168" t="s">
        <v>348</v>
      </c>
      <c r="AA5" s="168" t="s">
        <v>355</v>
      </c>
      <c r="AB5" s="168" t="s">
        <v>359</v>
      </c>
      <c r="AC5" s="168" t="s">
        <v>360</v>
      </c>
    </row>
    <row r="6" spans="1:29" ht="57.75" customHeight="1" x14ac:dyDescent="0.2">
      <c r="A6" s="176"/>
      <c r="B6" s="176"/>
      <c r="C6" s="178" t="s">
        <v>2</v>
      </c>
      <c r="D6" s="178" t="s">
        <v>3</v>
      </c>
      <c r="E6" s="178" t="s">
        <v>2</v>
      </c>
      <c r="F6" s="178" t="s">
        <v>3</v>
      </c>
      <c r="G6" s="173"/>
      <c r="H6" s="197"/>
      <c r="I6" s="176"/>
      <c r="J6" s="176"/>
      <c r="K6" s="176"/>
      <c r="L6" s="199"/>
      <c r="M6" s="195"/>
      <c r="N6" s="166"/>
      <c r="O6" s="166"/>
      <c r="P6" s="166"/>
      <c r="Q6" s="166"/>
      <c r="R6" s="167"/>
      <c r="S6" s="167"/>
      <c r="T6" s="167"/>
      <c r="U6" s="181"/>
      <c r="V6" s="183"/>
      <c r="W6" s="168"/>
      <c r="X6" s="184"/>
      <c r="Y6" s="168"/>
      <c r="Z6" s="168"/>
      <c r="AA6" s="168"/>
      <c r="AB6" s="168"/>
      <c r="AC6" s="168"/>
    </row>
    <row r="7" spans="1:29" ht="21" x14ac:dyDescent="0.2">
      <c r="A7" s="177"/>
      <c r="B7" s="177"/>
      <c r="C7" s="179"/>
      <c r="D7" s="179"/>
      <c r="E7" s="179"/>
      <c r="F7" s="179"/>
      <c r="G7" s="174"/>
      <c r="H7" s="179"/>
      <c r="I7" s="177"/>
      <c r="J7" s="177"/>
      <c r="K7" s="177"/>
      <c r="L7" s="200"/>
      <c r="M7" s="196"/>
      <c r="N7" s="167"/>
      <c r="O7" s="167"/>
      <c r="P7" s="167"/>
      <c r="Q7" s="167"/>
      <c r="R7" s="13" t="s">
        <v>356</v>
      </c>
      <c r="S7" s="13" t="s">
        <v>357</v>
      </c>
      <c r="T7" s="13" t="s">
        <v>358</v>
      </c>
      <c r="U7" s="182"/>
      <c r="V7" s="183"/>
      <c r="W7" s="169"/>
      <c r="X7" s="185"/>
      <c r="Y7" s="169"/>
      <c r="Z7" s="169"/>
      <c r="AA7" s="169"/>
      <c r="AB7" s="169"/>
      <c r="AC7" s="169"/>
    </row>
    <row r="8" spans="1:29" x14ac:dyDescent="0.2">
      <c r="A8" s="140">
        <v>1</v>
      </c>
      <c r="B8" s="140">
        <v>2</v>
      </c>
      <c r="C8" s="140">
        <v>3</v>
      </c>
      <c r="D8" s="140">
        <v>4</v>
      </c>
      <c r="E8" s="140" t="s">
        <v>39</v>
      </c>
      <c r="F8" s="140" t="s">
        <v>38</v>
      </c>
      <c r="G8" s="140">
        <v>5</v>
      </c>
      <c r="H8" s="140">
        <v>6</v>
      </c>
      <c r="I8" s="140">
        <v>7</v>
      </c>
      <c r="J8" s="140">
        <v>8</v>
      </c>
      <c r="K8" s="140" t="s">
        <v>97</v>
      </c>
      <c r="L8" s="50">
        <v>9</v>
      </c>
      <c r="M8" s="140">
        <v>10</v>
      </c>
      <c r="N8" s="140">
        <v>11</v>
      </c>
      <c r="O8" s="140">
        <v>12</v>
      </c>
      <c r="P8" s="140">
        <v>13</v>
      </c>
      <c r="Q8" s="140">
        <v>14</v>
      </c>
      <c r="R8" s="140">
        <v>15</v>
      </c>
      <c r="S8" s="140">
        <v>16</v>
      </c>
      <c r="T8" s="140">
        <v>17</v>
      </c>
      <c r="U8" s="140">
        <v>18</v>
      </c>
      <c r="V8" s="140">
        <v>19</v>
      </c>
      <c r="W8" s="140">
        <v>20</v>
      </c>
      <c r="X8" s="140" t="s">
        <v>551</v>
      </c>
      <c r="Y8" s="140">
        <v>21</v>
      </c>
      <c r="Z8" s="140">
        <v>22</v>
      </c>
      <c r="AA8" s="140">
        <v>23</v>
      </c>
      <c r="AB8" s="140">
        <v>24</v>
      </c>
      <c r="AC8" s="140">
        <v>25</v>
      </c>
    </row>
    <row r="9" spans="1:29" ht="20.100000000000001" customHeight="1" x14ac:dyDescent="0.2">
      <c r="A9" s="140">
        <v>30001</v>
      </c>
      <c r="B9" s="140">
        <v>179</v>
      </c>
      <c r="C9" s="16">
        <v>18</v>
      </c>
      <c r="D9" s="16">
        <v>29.1</v>
      </c>
      <c r="E9" s="16">
        <v>17.956</v>
      </c>
      <c r="F9" s="16">
        <v>29.318000000000001</v>
      </c>
      <c r="G9" s="88">
        <f t="shared" ref="G9:G30" si="0">(F9-E9)</f>
        <v>11.362000000000002</v>
      </c>
      <c r="H9" s="47" t="s">
        <v>74</v>
      </c>
      <c r="I9" s="137" t="s">
        <v>9</v>
      </c>
      <c r="J9" s="16">
        <v>25.9</v>
      </c>
      <c r="K9" s="16">
        <v>25.71</v>
      </c>
      <c r="L9" s="34" t="s">
        <v>374</v>
      </c>
      <c r="M9" s="14">
        <v>1</v>
      </c>
      <c r="N9" s="14">
        <v>1</v>
      </c>
      <c r="O9" s="14">
        <v>1</v>
      </c>
      <c r="P9" s="19">
        <v>5</v>
      </c>
      <c r="Q9" s="14">
        <v>1</v>
      </c>
      <c r="R9" s="14">
        <f t="shared" ref="R9:R30" si="1">N9*P9*16</f>
        <v>80</v>
      </c>
      <c r="S9" s="14">
        <f t="shared" ref="S9:S30" si="2">O9*Q9*8</f>
        <v>8</v>
      </c>
      <c r="T9" s="14">
        <f t="shared" ref="T9:T30" si="3">SUM(R9:S9)</f>
        <v>88</v>
      </c>
      <c r="U9" s="125" t="s">
        <v>11</v>
      </c>
      <c r="V9" s="147">
        <v>9</v>
      </c>
      <c r="W9" s="14"/>
      <c r="X9" s="14"/>
      <c r="Y9" s="14"/>
      <c r="Z9" s="14"/>
      <c r="AA9" s="14"/>
      <c r="AB9" s="14"/>
      <c r="AC9" s="14"/>
    </row>
    <row r="10" spans="1:29" ht="20.100000000000001" customHeight="1" x14ac:dyDescent="0.2">
      <c r="A10" s="140">
        <v>30002</v>
      </c>
      <c r="B10" s="140">
        <v>179</v>
      </c>
      <c r="C10" s="16">
        <v>29.1</v>
      </c>
      <c r="D10" s="16">
        <v>33.200000000000003</v>
      </c>
      <c r="E10" s="16">
        <v>29.318000000000001</v>
      </c>
      <c r="F10" s="16">
        <v>33.347999999999999</v>
      </c>
      <c r="G10" s="88">
        <f t="shared" si="0"/>
        <v>4.0299999999999976</v>
      </c>
      <c r="H10" s="47" t="s">
        <v>532</v>
      </c>
      <c r="I10" s="137" t="s">
        <v>10</v>
      </c>
      <c r="J10" s="16">
        <v>32.700000000000003</v>
      </c>
      <c r="K10" s="16">
        <v>32.659999999999997</v>
      </c>
      <c r="L10" s="34" t="s">
        <v>375</v>
      </c>
      <c r="M10" s="14">
        <v>2</v>
      </c>
      <c r="N10" s="14">
        <v>4</v>
      </c>
      <c r="O10" s="14">
        <v>2</v>
      </c>
      <c r="P10" s="19">
        <v>5</v>
      </c>
      <c r="Q10" s="14">
        <v>1</v>
      </c>
      <c r="R10" s="14">
        <f t="shared" si="1"/>
        <v>320</v>
      </c>
      <c r="S10" s="14">
        <f t="shared" si="2"/>
        <v>16</v>
      </c>
      <c r="T10" s="14">
        <f t="shared" si="3"/>
        <v>336</v>
      </c>
      <c r="U10" s="125" t="s">
        <v>11</v>
      </c>
      <c r="V10" s="147">
        <v>9</v>
      </c>
      <c r="W10" s="14"/>
      <c r="X10" s="14"/>
      <c r="Y10" s="14"/>
      <c r="Z10" s="14"/>
      <c r="AA10" s="14"/>
      <c r="AB10" s="14"/>
      <c r="AC10" s="14"/>
    </row>
    <row r="11" spans="1:29" ht="20.100000000000001" customHeight="1" x14ac:dyDescent="0.2">
      <c r="A11" s="140">
        <v>30003</v>
      </c>
      <c r="B11" s="140">
        <v>180</v>
      </c>
      <c r="C11" s="16">
        <v>40.5</v>
      </c>
      <c r="D11" s="16">
        <v>43.9</v>
      </c>
      <c r="E11" s="16">
        <v>40.418999999999997</v>
      </c>
      <c r="F11" s="16">
        <v>43.853000000000002</v>
      </c>
      <c r="G11" s="88">
        <f t="shared" si="0"/>
        <v>3.4340000000000046</v>
      </c>
      <c r="H11" s="47" t="s">
        <v>533</v>
      </c>
      <c r="I11" s="137" t="s">
        <v>10</v>
      </c>
      <c r="J11" s="16">
        <v>43.3</v>
      </c>
      <c r="K11" s="16">
        <v>43.2</v>
      </c>
      <c r="L11" s="34" t="s">
        <v>375</v>
      </c>
      <c r="M11" s="14">
        <v>1</v>
      </c>
      <c r="N11" s="14">
        <v>2</v>
      </c>
      <c r="O11" s="14">
        <v>1</v>
      </c>
      <c r="P11" s="19">
        <v>5</v>
      </c>
      <c r="Q11" s="14">
        <v>1</v>
      </c>
      <c r="R11" s="14">
        <f t="shared" si="1"/>
        <v>160</v>
      </c>
      <c r="S11" s="14">
        <f t="shared" si="2"/>
        <v>8</v>
      </c>
      <c r="T11" s="14">
        <f t="shared" si="3"/>
        <v>168</v>
      </c>
      <c r="U11" s="125" t="s">
        <v>11</v>
      </c>
      <c r="V11" s="147">
        <v>9</v>
      </c>
      <c r="W11" s="14"/>
      <c r="X11" s="14"/>
      <c r="Y11" s="14"/>
      <c r="Z11" s="14"/>
      <c r="AA11" s="14"/>
      <c r="AB11" s="14"/>
      <c r="AC11" s="14"/>
    </row>
    <row r="12" spans="1:29" ht="20.100000000000001" customHeight="1" x14ac:dyDescent="0.2">
      <c r="A12" s="140">
        <v>30004</v>
      </c>
      <c r="B12" s="140">
        <v>188</v>
      </c>
      <c r="C12" s="16">
        <v>19.100000000000001</v>
      </c>
      <c r="D12" s="16">
        <v>43.1</v>
      </c>
      <c r="E12" s="16">
        <v>19.053999999999998</v>
      </c>
      <c r="F12" s="16">
        <v>42.667999999999999</v>
      </c>
      <c r="G12" s="88">
        <f t="shared" si="0"/>
        <v>23.614000000000001</v>
      </c>
      <c r="H12" s="47" t="s">
        <v>534</v>
      </c>
      <c r="I12" s="137" t="s">
        <v>9</v>
      </c>
      <c r="J12" s="16">
        <v>35.4</v>
      </c>
      <c r="K12" s="16">
        <v>35.479999999999997</v>
      </c>
      <c r="L12" s="34" t="s">
        <v>376</v>
      </c>
      <c r="M12" s="14">
        <v>1</v>
      </c>
      <c r="N12" s="14">
        <v>1</v>
      </c>
      <c r="O12" s="14">
        <v>1</v>
      </c>
      <c r="P12" s="19">
        <v>5</v>
      </c>
      <c r="Q12" s="14">
        <v>1</v>
      </c>
      <c r="R12" s="14">
        <f t="shared" si="1"/>
        <v>80</v>
      </c>
      <c r="S12" s="14">
        <f t="shared" si="2"/>
        <v>8</v>
      </c>
      <c r="T12" s="14">
        <f t="shared" si="3"/>
        <v>88</v>
      </c>
      <c r="U12" s="125" t="s">
        <v>11</v>
      </c>
      <c r="V12" s="147">
        <v>9</v>
      </c>
      <c r="W12" s="14"/>
      <c r="X12" s="14"/>
      <c r="Y12" s="14"/>
      <c r="Z12" s="14"/>
      <c r="AA12" s="14"/>
      <c r="AB12" s="14"/>
      <c r="AC12" s="14"/>
    </row>
    <row r="13" spans="1:29" ht="20.100000000000001" customHeight="1" x14ac:dyDescent="0.2">
      <c r="A13" s="140">
        <v>30005</v>
      </c>
      <c r="B13" s="140">
        <v>188</v>
      </c>
      <c r="C13" s="16">
        <v>43.1</v>
      </c>
      <c r="D13" s="16">
        <v>46.6</v>
      </c>
      <c r="E13" s="16">
        <v>42.667999999999999</v>
      </c>
      <c r="F13" s="16">
        <v>46.481999999999999</v>
      </c>
      <c r="G13" s="88">
        <f t="shared" si="0"/>
        <v>3.8140000000000001</v>
      </c>
      <c r="H13" s="47" t="s">
        <v>286</v>
      </c>
      <c r="I13" s="137" t="s">
        <v>10</v>
      </c>
      <c r="J13" s="16">
        <v>45.2</v>
      </c>
      <c r="K13" s="16">
        <v>45.22</v>
      </c>
      <c r="L13" s="34" t="s">
        <v>377</v>
      </c>
      <c r="M13" s="14">
        <v>1</v>
      </c>
      <c r="N13" s="14">
        <v>2</v>
      </c>
      <c r="O13" s="14">
        <v>2</v>
      </c>
      <c r="P13" s="19">
        <v>5</v>
      </c>
      <c r="Q13" s="14">
        <v>1</v>
      </c>
      <c r="R13" s="14">
        <f t="shared" si="1"/>
        <v>160</v>
      </c>
      <c r="S13" s="14">
        <f t="shared" si="2"/>
        <v>16</v>
      </c>
      <c r="T13" s="14">
        <f t="shared" si="3"/>
        <v>176</v>
      </c>
      <c r="U13" s="125" t="s">
        <v>11</v>
      </c>
      <c r="V13" s="147">
        <v>9</v>
      </c>
      <c r="W13" s="14"/>
      <c r="X13" s="14"/>
      <c r="Y13" s="14"/>
      <c r="Z13" s="14"/>
      <c r="AA13" s="14"/>
      <c r="AB13" s="14"/>
      <c r="AC13" s="14"/>
    </row>
    <row r="14" spans="1:29" ht="20.100000000000001" customHeight="1" x14ac:dyDescent="0.2">
      <c r="A14" s="140">
        <v>30006</v>
      </c>
      <c r="B14" s="140">
        <v>188</v>
      </c>
      <c r="C14" s="16">
        <v>46.6</v>
      </c>
      <c r="D14" s="16">
        <v>75.099999999999994</v>
      </c>
      <c r="E14" s="16">
        <v>46.481999999999999</v>
      </c>
      <c r="F14" s="16">
        <v>72.078999999999994</v>
      </c>
      <c r="G14" s="88">
        <f t="shared" si="0"/>
        <v>25.596999999999994</v>
      </c>
      <c r="H14" s="47" t="s">
        <v>535</v>
      </c>
      <c r="I14" s="137" t="s">
        <v>9</v>
      </c>
      <c r="J14" s="16">
        <v>49.8</v>
      </c>
      <c r="K14" s="16">
        <v>49.85</v>
      </c>
      <c r="L14" s="34" t="s">
        <v>378</v>
      </c>
      <c r="M14" s="14">
        <v>1</v>
      </c>
      <c r="N14" s="14">
        <v>1</v>
      </c>
      <c r="O14" s="14">
        <v>1</v>
      </c>
      <c r="P14" s="19">
        <v>5</v>
      </c>
      <c r="Q14" s="14">
        <v>1</v>
      </c>
      <c r="R14" s="14">
        <f t="shared" si="1"/>
        <v>80</v>
      </c>
      <c r="S14" s="14">
        <f t="shared" si="2"/>
        <v>8</v>
      </c>
      <c r="T14" s="14">
        <f t="shared" si="3"/>
        <v>88</v>
      </c>
      <c r="U14" s="125" t="s">
        <v>11</v>
      </c>
      <c r="V14" s="147">
        <v>9</v>
      </c>
      <c r="W14" s="14"/>
      <c r="X14" s="14"/>
      <c r="Y14" s="14"/>
      <c r="Z14" s="14"/>
      <c r="AA14" s="14"/>
      <c r="AB14" s="14"/>
      <c r="AC14" s="14"/>
    </row>
    <row r="15" spans="1:29" ht="20.100000000000001" customHeight="1" x14ac:dyDescent="0.2">
      <c r="A15" s="140">
        <v>30007</v>
      </c>
      <c r="B15" s="140">
        <v>188</v>
      </c>
      <c r="C15" s="16">
        <v>75.099999999999994</v>
      </c>
      <c r="D15" s="16">
        <v>78.7</v>
      </c>
      <c r="E15" s="16">
        <v>72.078999999999994</v>
      </c>
      <c r="F15" s="16">
        <v>78.475999999999999</v>
      </c>
      <c r="G15" s="88">
        <f t="shared" si="0"/>
        <v>6.3970000000000056</v>
      </c>
      <c r="H15" s="47" t="s">
        <v>536</v>
      </c>
      <c r="I15" s="137" t="s">
        <v>10</v>
      </c>
      <c r="J15" s="16">
        <v>77.2</v>
      </c>
      <c r="K15" s="16">
        <v>76.97</v>
      </c>
      <c r="L15" s="34" t="s">
        <v>379</v>
      </c>
      <c r="M15" s="14">
        <v>2</v>
      </c>
      <c r="N15" s="14">
        <v>4</v>
      </c>
      <c r="O15" s="14">
        <v>2</v>
      </c>
      <c r="P15" s="19">
        <v>5</v>
      </c>
      <c r="Q15" s="14">
        <v>1</v>
      </c>
      <c r="R15" s="14">
        <f t="shared" si="1"/>
        <v>320</v>
      </c>
      <c r="S15" s="14">
        <f t="shared" si="2"/>
        <v>16</v>
      </c>
      <c r="T15" s="14">
        <f t="shared" si="3"/>
        <v>336</v>
      </c>
      <c r="U15" s="125" t="s">
        <v>11</v>
      </c>
      <c r="V15" s="147">
        <v>9</v>
      </c>
      <c r="W15" s="14"/>
      <c r="X15" s="14"/>
      <c r="Y15" s="14"/>
      <c r="Z15" s="14"/>
      <c r="AA15" s="14"/>
      <c r="AB15" s="14"/>
      <c r="AC15" s="14"/>
    </row>
    <row r="16" spans="1:29" ht="20.100000000000001" customHeight="1" x14ac:dyDescent="0.2">
      <c r="A16" s="140">
        <v>30008</v>
      </c>
      <c r="B16" s="140">
        <v>189</v>
      </c>
      <c r="C16" s="16">
        <v>0</v>
      </c>
      <c r="D16" s="16">
        <v>14.3</v>
      </c>
      <c r="E16" s="16">
        <v>0</v>
      </c>
      <c r="F16" s="16">
        <v>14.183</v>
      </c>
      <c r="G16" s="88">
        <f t="shared" si="0"/>
        <v>14.183</v>
      </c>
      <c r="H16" s="47" t="s">
        <v>537</v>
      </c>
      <c r="I16" s="137" t="s">
        <v>88</v>
      </c>
      <c r="J16" s="16">
        <v>7.9</v>
      </c>
      <c r="K16" s="16">
        <v>7.6</v>
      </c>
      <c r="L16" s="34" t="s">
        <v>380</v>
      </c>
      <c r="M16" s="14">
        <v>1</v>
      </c>
      <c r="N16" s="14">
        <v>1</v>
      </c>
      <c r="O16" s="14">
        <v>1</v>
      </c>
      <c r="P16" s="19">
        <v>5</v>
      </c>
      <c r="Q16" s="14">
        <v>1</v>
      </c>
      <c r="R16" s="14">
        <f t="shared" si="1"/>
        <v>80</v>
      </c>
      <c r="S16" s="14">
        <f t="shared" si="2"/>
        <v>8</v>
      </c>
      <c r="T16" s="14">
        <f t="shared" si="3"/>
        <v>88</v>
      </c>
      <c r="U16" s="125" t="s">
        <v>11</v>
      </c>
      <c r="V16" s="147">
        <v>9</v>
      </c>
      <c r="W16" s="14"/>
      <c r="X16" s="14"/>
      <c r="Y16" s="14"/>
      <c r="Z16" s="14"/>
      <c r="AA16" s="14"/>
      <c r="AB16" s="14"/>
      <c r="AC16" s="14"/>
    </row>
    <row r="17" spans="1:29" ht="20.100000000000001" customHeight="1" x14ac:dyDescent="0.2">
      <c r="A17" s="140">
        <v>30009</v>
      </c>
      <c r="B17" s="140">
        <v>189</v>
      </c>
      <c r="C17" s="16">
        <v>14.3</v>
      </c>
      <c r="D17" s="16">
        <v>18.2</v>
      </c>
      <c r="E17" s="16">
        <v>14.183</v>
      </c>
      <c r="F17" s="16">
        <v>21.716999999999999</v>
      </c>
      <c r="G17" s="88">
        <f t="shared" si="0"/>
        <v>7.5339999999999989</v>
      </c>
      <c r="H17" s="47" t="s">
        <v>286</v>
      </c>
      <c r="I17" s="137" t="s">
        <v>10</v>
      </c>
      <c r="J17" s="16">
        <v>15.9</v>
      </c>
      <c r="K17" s="16">
        <v>15.93</v>
      </c>
      <c r="L17" s="34" t="s">
        <v>381</v>
      </c>
      <c r="M17" s="14">
        <v>1</v>
      </c>
      <c r="N17" s="14">
        <v>1</v>
      </c>
      <c r="O17" s="14">
        <v>1</v>
      </c>
      <c r="P17" s="19">
        <v>5</v>
      </c>
      <c r="Q17" s="14">
        <v>1</v>
      </c>
      <c r="R17" s="14">
        <f t="shared" si="1"/>
        <v>80</v>
      </c>
      <c r="S17" s="14">
        <f t="shared" si="2"/>
        <v>8</v>
      </c>
      <c r="T17" s="14">
        <f t="shared" si="3"/>
        <v>88</v>
      </c>
      <c r="U17" s="125" t="s">
        <v>11</v>
      </c>
      <c r="V17" s="147">
        <v>9</v>
      </c>
      <c r="W17" s="14"/>
      <c r="X17" s="14"/>
      <c r="Y17" s="14"/>
      <c r="Z17" s="14"/>
      <c r="AA17" s="14"/>
      <c r="AB17" s="14"/>
      <c r="AC17" s="14"/>
    </row>
    <row r="18" spans="1:29" ht="20.100000000000001" customHeight="1" x14ac:dyDescent="0.2">
      <c r="A18" s="140">
        <v>30010</v>
      </c>
      <c r="B18" s="140">
        <v>189</v>
      </c>
      <c r="C18" s="16">
        <v>18.2</v>
      </c>
      <c r="D18" s="16">
        <v>33.299999999999997</v>
      </c>
      <c r="E18" s="16">
        <v>21.716999999999999</v>
      </c>
      <c r="F18" s="16">
        <v>33.231999999999999</v>
      </c>
      <c r="G18" s="88">
        <f t="shared" si="0"/>
        <v>11.515000000000001</v>
      </c>
      <c r="H18" s="47" t="s">
        <v>75</v>
      </c>
      <c r="I18" s="137" t="s">
        <v>88</v>
      </c>
      <c r="J18" s="16">
        <v>29</v>
      </c>
      <c r="K18" s="16">
        <v>28.8</v>
      </c>
      <c r="L18" s="34" t="s">
        <v>382</v>
      </c>
      <c r="M18" s="14">
        <v>1</v>
      </c>
      <c r="N18" s="14">
        <v>1</v>
      </c>
      <c r="O18" s="14">
        <v>1</v>
      </c>
      <c r="P18" s="19">
        <v>2</v>
      </c>
      <c r="Q18" s="14">
        <v>1</v>
      </c>
      <c r="R18" s="14">
        <f t="shared" si="1"/>
        <v>32</v>
      </c>
      <c r="S18" s="14">
        <f t="shared" si="2"/>
        <v>8</v>
      </c>
      <c r="T18" s="14">
        <f t="shared" si="3"/>
        <v>40</v>
      </c>
      <c r="U18" s="125" t="s">
        <v>11</v>
      </c>
      <c r="V18" s="147">
        <v>9</v>
      </c>
      <c r="W18" s="114"/>
      <c r="X18" s="114"/>
      <c r="Y18" s="114"/>
      <c r="Z18" s="114"/>
      <c r="AA18" s="114"/>
      <c r="AB18" s="114"/>
      <c r="AC18" s="114"/>
    </row>
    <row r="19" spans="1:29" ht="20.100000000000001" customHeight="1" x14ac:dyDescent="0.2">
      <c r="A19" s="140">
        <v>30011</v>
      </c>
      <c r="B19" s="140">
        <v>190</v>
      </c>
      <c r="C19" s="16">
        <v>0</v>
      </c>
      <c r="D19" s="16">
        <v>20.399999999999999</v>
      </c>
      <c r="E19" s="16">
        <v>0</v>
      </c>
      <c r="F19" s="16">
        <v>20.338000000000001</v>
      </c>
      <c r="G19" s="88">
        <f t="shared" si="0"/>
        <v>20.338000000000001</v>
      </c>
      <c r="H19" s="47" t="s">
        <v>538</v>
      </c>
      <c r="I19" s="137" t="s">
        <v>88</v>
      </c>
      <c r="J19" s="16">
        <v>11.5</v>
      </c>
      <c r="K19" s="16">
        <v>2.37</v>
      </c>
      <c r="L19" s="34" t="s">
        <v>383</v>
      </c>
      <c r="M19" s="14">
        <v>1</v>
      </c>
      <c r="N19" s="14">
        <v>1</v>
      </c>
      <c r="O19" s="14">
        <v>1</v>
      </c>
      <c r="P19" s="19">
        <v>2</v>
      </c>
      <c r="Q19" s="14">
        <v>1</v>
      </c>
      <c r="R19" s="14">
        <f t="shared" si="1"/>
        <v>32</v>
      </c>
      <c r="S19" s="14">
        <f t="shared" si="2"/>
        <v>8</v>
      </c>
      <c r="T19" s="14">
        <f t="shared" si="3"/>
        <v>40</v>
      </c>
      <c r="U19" s="125" t="s">
        <v>11</v>
      </c>
      <c r="V19" s="147">
        <v>9</v>
      </c>
      <c r="W19" s="14"/>
      <c r="X19" s="14"/>
      <c r="Y19" s="14"/>
      <c r="Z19" s="14"/>
      <c r="AA19" s="14"/>
      <c r="AB19" s="14"/>
      <c r="AC19" s="14"/>
    </row>
    <row r="20" spans="1:29" ht="20.100000000000001" customHeight="1" x14ac:dyDescent="0.2">
      <c r="A20" s="140">
        <v>30012</v>
      </c>
      <c r="B20" s="140">
        <v>190</v>
      </c>
      <c r="C20" s="16">
        <v>20.399999999999999</v>
      </c>
      <c r="D20" s="16">
        <v>34.200000000000003</v>
      </c>
      <c r="E20" s="16">
        <f>F19</f>
        <v>20.338000000000001</v>
      </c>
      <c r="F20" s="16">
        <v>34.167999999999999</v>
      </c>
      <c r="G20" s="88">
        <f t="shared" si="0"/>
        <v>13.829999999999998</v>
      </c>
      <c r="H20" s="47" t="s">
        <v>539</v>
      </c>
      <c r="I20" s="137" t="s">
        <v>9</v>
      </c>
      <c r="J20" s="16">
        <v>26.4</v>
      </c>
      <c r="K20" s="16">
        <v>24.97</v>
      </c>
      <c r="L20" s="34" t="s">
        <v>12</v>
      </c>
      <c r="M20" s="14">
        <v>1</v>
      </c>
      <c r="N20" s="14">
        <v>1</v>
      </c>
      <c r="O20" s="14">
        <v>1</v>
      </c>
      <c r="P20" s="19">
        <v>5</v>
      </c>
      <c r="Q20" s="14">
        <v>1</v>
      </c>
      <c r="R20" s="14">
        <f t="shared" si="1"/>
        <v>80</v>
      </c>
      <c r="S20" s="14">
        <f t="shared" si="2"/>
        <v>8</v>
      </c>
      <c r="T20" s="14">
        <f t="shared" si="3"/>
        <v>88</v>
      </c>
      <c r="U20" s="125" t="s">
        <v>11</v>
      </c>
      <c r="V20" s="147">
        <v>9</v>
      </c>
      <c r="W20" s="14"/>
      <c r="X20" s="14"/>
      <c r="Y20" s="14"/>
      <c r="Z20" s="14"/>
      <c r="AA20" s="14"/>
      <c r="AB20" s="14"/>
      <c r="AC20" s="14"/>
    </row>
    <row r="21" spans="1:29" ht="20.100000000000001" customHeight="1" x14ac:dyDescent="0.2">
      <c r="A21" s="140">
        <v>30013</v>
      </c>
      <c r="B21" s="140">
        <v>190</v>
      </c>
      <c r="C21" s="16">
        <v>34.200000000000003</v>
      </c>
      <c r="D21" s="16">
        <v>40.799999999999997</v>
      </c>
      <c r="E21" s="16">
        <v>34.167999999999999</v>
      </c>
      <c r="F21" s="16">
        <v>40.799999999999997</v>
      </c>
      <c r="G21" s="88">
        <f t="shared" si="0"/>
        <v>6.6319999999999979</v>
      </c>
      <c r="H21" s="47" t="s">
        <v>540</v>
      </c>
      <c r="I21" s="137" t="s">
        <v>9</v>
      </c>
      <c r="J21" s="16">
        <v>35.299999999999997</v>
      </c>
      <c r="K21" s="16">
        <v>34.979999999999997</v>
      </c>
      <c r="L21" s="34" t="s">
        <v>384</v>
      </c>
      <c r="M21" s="14">
        <v>1</v>
      </c>
      <c r="N21" s="14">
        <v>1</v>
      </c>
      <c r="O21" s="14">
        <v>1</v>
      </c>
      <c r="P21" s="19">
        <v>5</v>
      </c>
      <c r="Q21" s="14">
        <v>1</v>
      </c>
      <c r="R21" s="14">
        <f t="shared" si="1"/>
        <v>80</v>
      </c>
      <c r="S21" s="14">
        <f t="shared" si="2"/>
        <v>8</v>
      </c>
      <c r="T21" s="14">
        <f t="shared" si="3"/>
        <v>88</v>
      </c>
      <c r="U21" s="125" t="s">
        <v>11</v>
      </c>
      <c r="V21" s="147">
        <v>9</v>
      </c>
      <c r="W21" s="14"/>
      <c r="X21" s="14"/>
      <c r="Y21" s="14"/>
      <c r="Z21" s="14"/>
      <c r="AA21" s="14"/>
      <c r="AB21" s="14"/>
      <c r="AC21" s="14"/>
    </row>
    <row r="22" spans="1:29" ht="20.100000000000001" customHeight="1" x14ac:dyDescent="0.2">
      <c r="A22" s="140">
        <v>30015</v>
      </c>
      <c r="B22" s="140">
        <v>191</v>
      </c>
      <c r="C22" s="16">
        <v>0</v>
      </c>
      <c r="D22" s="16">
        <v>13.4</v>
      </c>
      <c r="E22" s="16">
        <v>0</v>
      </c>
      <c r="F22" s="16">
        <v>13.361000000000001</v>
      </c>
      <c r="G22" s="88">
        <f t="shared" si="0"/>
        <v>13.361000000000001</v>
      </c>
      <c r="H22" s="47" t="s">
        <v>541</v>
      </c>
      <c r="I22" s="137" t="s">
        <v>88</v>
      </c>
      <c r="J22" s="16">
        <v>3.8</v>
      </c>
      <c r="K22" s="16">
        <v>3.8</v>
      </c>
      <c r="L22" s="34" t="s">
        <v>385</v>
      </c>
      <c r="M22" s="14">
        <v>1</v>
      </c>
      <c r="N22" s="14">
        <v>1</v>
      </c>
      <c r="O22" s="14">
        <v>1</v>
      </c>
      <c r="P22" s="19">
        <v>5</v>
      </c>
      <c r="Q22" s="14">
        <v>1</v>
      </c>
      <c r="R22" s="14">
        <f t="shared" si="1"/>
        <v>80</v>
      </c>
      <c r="S22" s="14">
        <f t="shared" si="2"/>
        <v>8</v>
      </c>
      <c r="T22" s="14">
        <f t="shared" si="3"/>
        <v>88</v>
      </c>
      <c r="U22" s="125" t="s">
        <v>11</v>
      </c>
      <c r="V22" s="147">
        <v>9</v>
      </c>
      <c r="W22" s="14"/>
      <c r="X22" s="14"/>
      <c r="Y22" s="14"/>
      <c r="Z22" s="14"/>
      <c r="AA22" s="14"/>
      <c r="AB22" s="14"/>
      <c r="AC22" s="14"/>
    </row>
    <row r="23" spans="1:29" ht="20.100000000000001" customHeight="1" x14ac:dyDescent="0.2">
      <c r="A23" s="140">
        <v>30016</v>
      </c>
      <c r="B23" s="140">
        <v>191</v>
      </c>
      <c r="C23" s="16">
        <v>13.4</v>
      </c>
      <c r="D23" s="16">
        <v>28.4</v>
      </c>
      <c r="E23" s="16">
        <v>13.361000000000001</v>
      </c>
      <c r="F23" s="16">
        <v>28.263999999999999</v>
      </c>
      <c r="G23" s="88">
        <f t="shared" si="0"/>
        <v>14.902999999999999</v>
      </c>
      <c r="H23" s="47" t="s">
        <v>542</v>
      </c>
      <c r="I23" s="137" t="s">
        <v>88</v>
      </c>
      <c r="J23" s="16">
        <v>17.8</v>
      </c>
      <c r="K23" s="16">
        <v>17.64</v>
      </c>
      <c r="L23" s="34" t="s">
        <v>386</v>
      </c>
      <c r="M23" s="14">
        <v>1</v>
      </c>
      <c r="N23" s="14">
        <v>1</v>
      </c>
      <c r="O23" s="14">
        <v>1</v>
      </c>
      <c r="P23" s="19">
        <v>2</v>
      </c>
      <c r="Q23" s="14">
        <v>1</v>
      </c>
      <c r="R23" s="14">
        <f t="shared" si="1"/>
        <v>32</v>
      </c>
      <c r="S23" s="14">
        <f t="shared" si="2"/>
        <v>8</v>
      </c>
      <c r="T23" s="14">
        <f t="shared" si="3"/>
        <v>40</v>
      </c>
      <c r="U23" s="125" t="s">
        <v>11</v>
      </c>
      <c r="V23" s="147">
        <v>9</v>
      </c>
      <c r="W23" s="14"/>
      <c r="X23" s="14"/>
      <c r="Y23" s="14"/>
      <c r="Z23" s="14"/>
      <c r="AA23" s="14"/>
      <c r="AB23" s="14"/>
      <c r="AC23" s="14"/>
    </row>
    <row r="24" spans="1:29" ht="20.100000000000001" customHeight="1" x14ac:dyDescent="0.2">
      <c r="A24" s="140">
        <v>30017</v>
      </c>
      <c r="B24" s="140">
        <v>193</v>
      </c>
      <c r="C24" s="16">
        <v>0</v>
      </c>
      <c r="D24" s="16">
        <v>3.1</v>
      </c>
      <c r="E24" s="16">
        <v>0</v>
      </c>
      <c r="F24" s="16">
        <v>2.3969999999999998</v>
      </c>
      <c r="G24" s="88">
        <f t="shared" si="0"/>
        <v>2.3969999999999998</v>
      </c>
      <c r="H24" s="47" t="s">
        <v>287</v>
      </c>
      <c r="I24" s="137" t="s">
        <v>10</v>
      </c>
      <c r="J24" s="16">
        <v>0.7</v>
      </c>
      <c r="K24" s="16">
        <v>0.93</v>
      </c>
      <c r="L24" s="34" t="s">
        <v>387</v>
      </c>
      <c r="M24" s="14">
        <v>1</v>
      </c>
      <c r="N24" s="14">
        <v>2</v>
      </c>
      <c r="O24" s="14">
        <v>2</v>
      </c>
      <c r="P24" s="19">
        <v>5</v>
      </c>
      <c r="Q24" s="14">
        <v>1</v>
      </c>
      <c r="R24" s="14">
        <f t="shared" si="1"/>
        <v>160</v>
      </c>
      <c r="S24" s="14">
        <f t="shared" si="2"/>
        <v>16</v>
      </c>
      <c r="T24" s="14">
        <f t="shared" si="3"/>
        <v>176</v>
      </c>
      <c r="U24" s="125" t="s">
        <v>11</v>
      </c>
      <c r="V24" s="147">
        <v>9</v>
      </c>
      <c r="W24" s="114"/>
      <c r="X24" s="114"/>
      <c r="Y24" s="114"/>
      <c r="Z24" s="114"/>
      <c r="AA24" s="114"/>
      <c r="AB24" s="114"/>
      <c r="AC24" s="114"/>
    </row>
    <row r="25" spans="1:29" ht="20.100000000000001" customHeight="1" x14ac:dyDescent="0.2">
      <c r="A25" s="140">
        <v>30018</v>
      </c>
      <c r="B25" s="140">
        <v>193</v>
      </c>
      <c r="C25" s="16">
        <v>3.1</v>
      </c>
      <c r="D25" s="16">
        <v>15</v>
      </c>
      <c r="E25" s="16">
        <v>2.3969999999999998</v>
      </c>
      <c r="F25" s="16">
        <v>14.936</v>
      </c>
      <c r="G25" s="88">
        <f t="shared" si="0"/>
        <v>12.539</v>
      </c>
      <c r="H25" s="47" t="s">
        <v>543</v>
      </c>
      <c r="I25" s="137" t="s">
        <v>9</v>
      </c>
      <c r="J25" s="16">
        <v>10.6</v>
      </c>
      <c r="K25" s="16">
        <v>10.56</v>
      </c>
      <c r="L25" s="34" t="s">
        <v>388</v>
      </c>
      <c r="M25" s="14">
        <v>1</v>
      </c>
      <c r="N25" s="14">
        <v>1</v>
      </c>
      <c r="O25" s="14">
        <v>1</v>
      </c>
      <c r="P25" s="19">
        <v>5</v>
      </c>
      <c r="Q25" s="14">
        <v>1</v>
      </c>
      <c r="R25" s="14">
        <f t="shared" si="1"/>
        <v>80</v>
      </c>
      <c r="S25" s="14">
        <f t="shared" si="2"/>
        <v>8</v>
      </c>
      <c r="T25" s="14">
        <f t="shared" si="3"/>
        <v>88</v>
      </c>
      <c r="U25" s="125" t="s">
        <v>11</v>
      </c>
      <c r="V25" s="147">
        <v>9</v>
      </c>
      <c r="W25" s="114"/>
      <c r="X25" s="114"/>
      <c r="Y25" s="114"/>
      <c r="Z25" s="114"/>
      <c r="AA25" s="114"/>
      <c r="AB25" s="114"/>
      <c r="AC25" s="114"/>
    </row>
    <row r="26" spans="1:29" ht="20.100000000000001" customHeight="1" x14ac:dyDescent="0.2">
      <c r="A26" s="140">
        <v>30019</v>
      </c>
      <c r="B26" s="140">
        <v>193</v>
      </c>
      <c r="C26" s="16">
        <v>15</v>
      </c>
      <c r="D26" s="16">
        <v>29.7</v>
      </c>
      <c r="E26" s="16">
        <v>14.936</v>
      </c>
      <c r="F26" s="16">
        <v>29.625</v>
      </c>
      <c r="G26" s="88">
        <f t="shared" si="0"/>
        <v>14.689</v>
      </c>
      <c r="H26" s="47" t="s">
        <v>544</v>
      </c>
      <c r="I26" s="137" t="s">
        <v>88</v>
      </c>
      <c r="J26" s="16">
        <v>26.9</v>
      </c>
      <c r="K26" s="16">
        <v>26.95</v>
      </c>
      <c r="L26" s="34" t="s">
        <v>389</v>
      </c>
      <c r="M26" s="14">
        <v>1</v>
      </c>
      <c r="N26" s="14">
        <v>1</v>
      </c>
      <c r="O26" s="14">
        <v>1</v>
      </c>
      <c r="P26" s="19">
        <v>2</v>
      </c>
      <c r="Q26" s="14">
        <v>1</v>
      </c>
      <c r="R26" s="14">
        <f t="shared" si="1"/>
        <v>32</v>
      </c>
      <c r="S26" s="14">
        <f t="shared" si="2"/>
        <v>8</v>
      </c>
      <c r="T26" s="14">
        <f t="shared" si="3"/>
        <v>40</v>
      </c>
      <c r="U26" s="125" t="s">
        <v>11</v>
      </c>
      <c r="V26" s="147">
        <v>9</v>
      </c>
      <c r="W26" s="14"/>
      <c r="X26" s="14"/>
      <c r="Y26" s="14"/>
      <c r="Z26" s="14"/>
      <c r="AA26" s="14"/>
      <c r="AB26" s="14"/>
      <c r="AC26" s="14"/>
    </row>
    <row r="27" spans="1:29" ht="20.100000000000001" customHeight="1" x14ac:dyDescent="0.2">
      <c r="A27" s="140">
        <v>30020</v>
      </c>
      <c r="B27" s="140">
        <v>242</v>
      </c>
      <c r="C27" s="16">
        <v>0</v>
      </c>
      <c r="D27" s="16">
        <v>12.3</v>
      </c>
      <c r="E27" s="16">
        <v>30.731000000000002</v>
      </c>
      <c r="F27" s="16">
        <v>45.65</v>
      </c>
      <c r="G27" s="88">
        <f t="shared" si="0"/>
        <v>14.918999999999997</v>
      </c>
      <c r="H27" s="47" t="s">
        <v>545</v>
      </c>
      <c r="I27" s="137" t="s">
        <v>88</v>
      </c>
      <c r="J27" s="16">
        <v>2.1</v>
      </c>
      <c r="K27" s="16">
        <v>2.1</v>
      </c>
      <c r="L27" s="34" t="s">
        <v>390</v>
      </c>
      <c r="M27" s="14">
        <v>1</v>
      </c>
      <c r="N27" s="14">
        <v>1</v>
      </c>
      <c r="O27" s="14">
        <v>1</v>
      </c>
      <c r="P27" s="19">
        <v>5</v>
      </c>
      <c r="Q27" s="14">
        <v>1</v>
      </c>
      <c r="R27" s="14">
        <f t="shared" si="1"/>
        <v>80</v>
      </c>
      <c r="S27" s="14">
        <f t="shared" si="2"/>
        <v>8</v>
      </c>
      <c r="T27" s="14">
        <f t="shared" si="3"/>
        <v>88</v>
      </c>
      <c r="U27" s="125" t="s">
        <v>11</v>
      </c>
      <c r="V27" s="147">
        <v>9</v>
      </c>
      <c r="W27" s="14"/>
      <c r="X27" s="14"/>
      <c r="Y27" s="14"/>
      <c r="Z27" s="14"/>
      <c r="AA27" s="14"/>
      <c r="AB27" s="14"/>
      <c r="AC27" s="14"/>
    </row>
    <row r="28" spans="1:29" ht="20.100000000000001" customHeight="1" x14ac:dyDescent="0.2">
      <c r="A28" s="140">
        <v>30021</v>
      </c>
      <c r="B28" s="140">
        <v>242</v>
      </c>
      <c r="C28" s="16">
        <f>D27</f>
        <v>12.3</v>
      </c>
      <c r="D28" s="16">
        <v>27</v>
      </c>
      <c r="E28" s="16">
        <v>45.65</v>
      </c>
      <c r="F28" s="16">
        <v>60.363999999999997</v>
      </c>
      <c r="G28" s="88">
        <f t="shared" si="0"/>
        <v>14.713999999999999</v>
      </c>
      <c r="H28" s="47" t="s">
        <v>546</v>
      </c>
      <c r="I28" s="137" t="s">
        <v>151</v>
      </c>
      <c r="J28" s="16">
        <v>22.1</v>
      </c>
      <c r="K28" s="16">
        <v>22</v>
      </c>
      <c r="L28" s="34" t="s">
        <v>391</v>
      </c>
      <c r="M28" s="14">
        <v>1</v>
      </c>
      <c r="N28" s="14">
        <v>1</v>
      </c>
      <c r="O28" s="14">
        <v>1</v>
      </c>
      <c r="P28" s="19">
        <v>0</v>
      </c>
      <c r="Q28" s="14">
        <v>1</v>
      </c>
      <c r="R28" s="14">
        <f t="shared" si="1"/>
        <v>0</v>
      </c>
      <c r="S28" s="14">
        <f t="shared" si="2"/>
        <v>8</v>
      </c>
      <c r="T28" s="14">
        <f t="shared" si="3"/>
        <v>8</v>
      </c>
      <c r="U28" s="125" t="s">
        <v>11</v>
      </c>
      <c r="V28" s="147">
        <v>9</v>
      </c>
      <c r="W28" s="14"/>
      <c r="X28" s="14"/>
      <c r="Y28" s="14"/>
      <c r="Z28" s="14"/>
      <c r="AA28" s="14"/>
      <c r="AB28" s="14"/>
      <c r="AC28" s="14"/>
    </row>
    <row r="29" spans="1:29" ht="20.100000000000001" customHeight="1" x14ac:dyDescent="0.2">
      <c r="A29" s="140">
        <v>30022</v>
      </c>
      <c r="B29" s="140">
        <v>242</v>
      </c>
      <c r="C29" s="16">
        <v>27</v>
      </c>
      <c r="D29" s="16">
        <v>32.799999999999997</v>
      </c>
      <c r="E29" s="16">
        <v>60.363999999999997</v>
      </c>
      <c r="F29" s="16">
        <v>66.150000000000006</v>
      </c>
      <c r="G29" s="88">
        <f t="shared" si="0"/>
        <v>5.7860000000000085</v>
      </c>
      <c r="H29" s="47" t="s">
        <v>547</v>
      </c>
      <c r="I29" s="137" t="s">
        <v>88</v>
      </c>
      <c r="J29" s="16">
        <v>31</v>
      </c>
      <c r="K29" s="16">
        <v>30.94</v>
      </c>
      <c r="L29" s="34" t="s">
        <v>392</v>
      </c>
      <c r="M29" s="14">
        <v>1</v>
      </c>
      <c r="N29" s="14">
        <v>1</v>
      </c>
      <c r="O29" s="14">
        <v>1</v>
      </c>
      <c r="P29" s="19">
        <v>2</v>
      </c>
      <c r="Q29" s="14">
        <v>1</v>
      </c>
      <c r="R29" s="14">
        <f t="shared" si="1"/>
        <v>32</v>
      </c>
      <c r="S29" s="14">
        <f t="shared" si="2"/>
        <v>8</v>
      </c>
      <c r="T29" s="14">
        <f t="shared" si="3"/>
        <v>40</v>
      </c>
      <c r="U29" s="125" t="s">
        <v>11</v>
      </c>
      <c r="V29" s="147">
        <v>9</v>
      </c>
      <c r="W29" s="14"/>
      <c r="X29" s="14"/>
      <c r="Y29" s="14"/>
      <c r="Z29" s="14"/>
      <c r="AA29" s="14"/>
      <c r="AB29" s="14"/>
      <c r="AC29" s="14"/>
    </row>
    <row r="30" spans="1:29" ht="20.100000000000001" customHeight="1" x14ac:dyDescent="0.2">
      <c r="A30" s="140">
        <v>30024</v>
      </c>
      <c r="B30" s="140">
        <v>242</v>
      </c>
      <c r="C30" s="16">
        <v>19</v>
      </c>
      <c r="D30" s="16">
        <v>30.7</v>
      </c>
      <c r="E30" s="16">
        <v>8.2449999999999992</v>
      </c>
      <c r="F30" s="16">
        <v>30.731000000000002</v>
      </c>
      <c r="G30" s="88">
        <f t="shared" si="0"/>
        <v>22.486000000000004</v>
      </c>
      <c r="H30" s="47" t="s">
        <v>548</v>
      </c>
      <c r="I30" s="137" t="s">
        <v>88</v>
      </c>
      <c r="J30" s="16">
        <v>19.899999999999999</v>
      </c>
      <c r="K30" s="16">
        <v>19.8</v>
      </c>
      <c r="L30" s="34" t="s">
        <v>393</v>
      </c>
      <c r="M30" s="14">
        <v>1</v>
      </c>
      <c r="N30" s="14">
        <v>1</v>
      </c>
      <c r="O30" s="14">
        <v>1</v>
      </c>
      <c r="P30" s="19">
        <v>5</v>
      </c>
      <c r="Q30" s="14">
        <v>1</v>
      </c>
      <c r="R30" s="14">
        <f t="shared" si="1"/>
        <v>80</v>
      </c>
      <c r="S30" s="14">
        <f t="shared" si="2"/>
        <v>8</v>
      </c>
      <c r="T30" s="14">
        <f t="shared" si="3"/>
        <v>88</v>
      </c>
      <c r="U30" s="125" t="s">
        <v>11</v>
      </c>
      <c r="V30" s="147">
        <v>9</v>
      </c>
      <c r="W30" s="14"/>
      <c r="X30" s="14"/>
      <c r="Y30" s="14"/>
      <c r="Z30" s="14"/>
      <c r="AA30" s="14"/>
      <c r="AB30" s="14"/>
      <c r="AC30" s="14"/>
    </row>
    <row r="31" spans="1:29" x14ac:dyDescent="0.2">
      <c r="I31" s="48">
        <f>COUNTIF(I9:I30,"P")</f>
        <v>6</v>
      </c>
      <c r="J31" s="83" t="s">
        <v>285</v>
      </c>
      <c r="K31" s="5"/>
      <c r="N31" s="14">
        <f t="shared" ref="N31:T31" si="4">SUM(N9:N30)</f>
        <v>31</v>
      </c>
      <c r="O31" s="14">
        <f t="shared" si="4"/>
        <v>26</v>
      </c>
      <c r="P31" s="14">
        <f t="shared" si="4"/>
        <v>90</v>
      </c>
      <c r="Q31" s="14">
        <f t="shared" si="4"/>
        <v>22</v>
      </c>
      <c r="R31" s="14">
        <f t="shared" si="4"/>
        <v>2160</v>
      </c>
      <c r="S31" s="14">
        <f t="shared" si="4"/>
        <v>208</v>
      </c>
      <c r="T31" s="84">
        <f t="shared" si="4"/>
        <v>2368</v>
      </c>
    </row>
    <row r="32" spans="1:29" x14ac:dyDescent="0.2">
      <c r="I32" s="48">
        <f>COUNTIF(I9:I30,"M")</f>
        <v>6</v>
      </c>
      <c r="J32" s="5" t="s">
        <v>10</v>
      </c>
      <c r="K32" s="5"/>
      <c r="N32" s="6"/>
    </row>
    <row r="33" spans="9:14" x14ac:dyDescent="0.2">
      <c r="I33" s="48">
        <f>COUNTIF(I9:I30,"Z")</f>
        <v>9</v>
      </c>
      <c r="J33" s="1" t="s">
        <v>88</v>
      </c>
      <c r="K33" s="1"/>
      <c r="N33" s="6"/>
    </row>
    <row r="34" spans="9:14" ht="20.25" thickBot="1" x14ac:dyDescent="0.25">
      <c r="I34" s="25">
        <f>COUNTIF(I9:I30,"X")</f>
        <v>1</v>
      </c>
      <c r="J34" s="5" t="s">
        <v>151</v>
      </c>
      <c r="K34" s="5"/>
      <c r="N34" s="6"/>
    </row>
    <row r="35" spans="9:14" x14ac:dyDescent="0.2">
      <c r="I35" s="23">
        <f>SUM(I31:I34)</f>
        <v>22</v>
      </c>
    </row>
  </sheetData>
  <autoFilter ref="A4:AB35">
    <filterColumn colId="2" showButton="0"/>
    <filterColumn colId="3" showButton="0"/>
    <filterColumn colId="4" showButton="0"/>
    <filterColumn colId="5" showButton="0"/>
    <filterColumn colId="6" showButton="0"/>
    <filterColumn colId="9" showButton="0"/>
    <filterColumn colId="10" showButton="0"/>
    <filterColumn colId="22" showButton="0"/>
    <filterColumn colId="23" showButton="0"/>
    <filterColumn colId="25" showButton="0"/>
    <filterColumn colId="26" showButton="0"/>
  </autoFilter>
  <mergeCells count="36">
    <mergeCell ref="P4:P7"/>
    <mergeCell ref="Q4:Q7"/>
    <mergeCell ref="R4:R6"/>
    <mergeCell ref="W4:Z4"/>
    <mergeCell ref="AA4:AC4"/>
    <mergeCell ref="AC5:AC7"/>
    <mergeCell ref="U4:U7"/>
    <mergeCell ref="V4:V7"/>
    <mergeCell ref="W5:W7"/>
    <mergeCell ref="X5:X7"/>
    <mergeCell ref="Y5:Y7"/>
    <mergeCell ref="Z5:Z7"/>
    <mergeCell ref="AA5:AA7"/>
    <mergeCell ref="AB5:AB7"/>
    <mergeCell ref="S4:S6"/>
    <mergeCell ref="T4:T6"/>
    <mergeCell ref="A2:C2"/>
    <mergeCell ref="A4:A7"/>
    <mergeCell ref="B4:B7"/>
    <mergeCell ref="C4:H4"/>
    <mergeCell ref="I4:I7"/>
    <mergeCell ref="D6:D7"/>
    <mergeCell ref="E6:E7"/>
    <mergeCell ref="F6:F7"/>
    <mergeCell ref="J4:L4"/>
    <mergeCell ref="M4:M7"/>
    <mergeCell ref="N4:N7"/>
    <mergeCell ref="O4:O7"/>
    <mergeCell ref="C5:D5"/>
    <mergeCell ref="E5:F5"/>
    <mergeCell ref="G5:G7"/>
    <mergeCell ref="H5:H7"/>
    <mergeCell ref="J5:J7"/>
    <mergeCell ref="K5:K7"/>
    <mergeCell ref="L5:L7"/>
    <mergeCell ref="C6:C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3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8</vt:i4>
      </vt:variant>
    </vt:vector>
  </HeadingPairs>
  <TitlesOfParts>
    <vt:vector size="18" baseType="lpstr">
      <vt:lpstr>część 1 - RDW CZARNKÓW</vt:lpstr>
      <vt:lpstr>część 2 - RDW GNIEZNO</vt:lpstr>
      <vt:lpstr>część 3 - RDW KOŁO</vt:lpstr>
      <vt:lpstr>część 4 - RDW KONIN</vt:lpstr>
      <vt:lpstr>część 5 - RDW KOŚCIAN</vt:lpstr>
      <vt:lpstr>część 6 - RDW NOWY TOMYŚL</vt:lpstr>
      <vt:lpstr>część 7 - RDW OSTRÓW WLKP.</vt:lpstr>
      <vt:lpstr>część 8 - RDW SZAMOTUŁY</vt:lpstr>
      <vt:lpstr>część 9 - RDW ZŁOTÓW</vt:lpstr>
      <vt:lpstr>CAŁOŚĆ</vt:lpstr>
      <vt:lpstr>'część 1 - RDW CZARNKÓW'!Obszar_wydruku</vt:lpstr>
      <vt:lpstr>'część 3 - RDW KOŁO'!Obszar_wydruku</vt:lpstr>
      <vt:lpstr>'część 4 - RDW KONIN'!Obszar_wydruku</vt:lpstr>
      <vt:lpstr>'część 5 - RDW KOŚCIAN'!Obszar_wydruku</vt:lpstr>
      <vt:lpstr>'część 6 - RDW NOWY TOMYŚL'!Obszar_wydruku</vt:lpstr>
      <vt:lpstr>'część 8 - RDW SZAMOTUŁY'!Obszar_wydruku</vt:lpstr>
      <vt:lpstr>'część 9 - RDW ZŁOTÓW'!Obszar_wydruku</vt:lpstr>
      <vt:lpstr>CAŁOŚĆ!Tytuły_wydruku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Transprojekt</dc:creator>
  <cp:lastModifiedBy>agata_wojciechowska</cp:lastModifiedBy>
  <cp:lastPrinted>2019-12-18T12:16:34Z</cp:lastPrinted>
  <dcterms:created xsi:type="dcterms:W3CDTF">2000-12-12T09:39:01Z</dcterms:created>
  <dcterms:modified xsi:type="dcterms:W3CDTF">2020-07-20T11:33:06Z</dcterms:modified>
</cp:coreProperties>
</file>